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iakobishvili\Desktop\2018 წელი\BDD 2019-2022 წ.წ\გასაგზავნი N1 და N2 დანართები\ფინანსთაში გასაგზავნი\"/>
    </mc:Choice>
  </mc:AlternateContent>
  <bookViews>
    <workbookView xWindow="150" yWindow="630" windowWidth="15945" windowHeight="11850" tabRatio="776"/>
  </bookViews>
  <sheets>
    <sheet name="დანართი N2 (ნაერთი)" sheetId="4" r:id="rId1"/>
  </sheets>
  <definedNames>
    <definedName name="_xlnm._FilterDatabase" localSheetId="0" hidden="1">'დანართი N2 (ნაერთი)'!$A$8:$H$8</definedName>
    <definedName name="_xlnm.Print_Area" localSheetId="0">'დანართი N2 (ნაერთი)'!$B$2:$H$214</definedName>
    <definedName name="_xlnm.Print_Titles" localSheetId="0">'დანართი N2 (ნაერთი)'!$5:$7</definedName>
  </definedNames>
  <calcPr calcId="162913"/>
</workbook>
</file>

<file path=xl/calcChain.xml><?xml version="1.0" encoding="utf-8"?>
<calcChain xmlns="http://schemas.openxmlformats.org/spreadsheetml/2006/main">
  <c r="D130" i="4" l="1"/>
  <c r="E130" i="4"/>
  <c r="D61" i="4"/>
  <c r="E61" i="4"/>
  <c r="D182" i="4" l="1"/>
  <c r="D181" i="4"/>
  <c r="D180" i="4"/>
  <c r="E180" i="4"/>
  <c r="D177" i="4"/>
  <c r="D178" i="4"/>
  <c r="D175" i="4" s="1"/>
  <c r="D179" i="4"/>
  <c r="D176" i="4"/>
  <c r="E175" i="4"/>
  <c r="D174" i="4"/>
  <c r="D173" i="4"/>
  <c r="D172" i="4"/>
  <c r="E172" i="4"/>
  <c r="D162" i="4"/>
  <c r="D163" i="4"/>
  <c r="D164" i="4"/>
  <c r="D165" i="4"/>
  <c r="D166" i="4"/>
  <c r="D167" i="4"/>
  <c r="D168" i="4"/>
  <c r="D169" i="4"/>
  <c r="D170" i="4"/>
  <c r="D171" i="4"/>
  <c r="D161" i="4"/>
  <c r="D160" i="4"/>
  <c r="E160" i="4"/>
  <c r="D157" i="4"/>
  <c r="D158" i="4"/>
  <c r="D155" i="4" s="1"/>
  <c r="D159" i="4"/>
  <c r="D156" i="4"/>
  <c r="E155" i="4"/>
  <c r="D150" i="4"/>
  <c r="D151" i="4"/>
  <c r="D148" i="4" s="1"/>
  <c r="D152" i="4"/>
  <c r="D153" i="4"/>
  <c r="D154" i="4"/>
  <c r="D149" i="4"/>
  <c r="E148" i="4"/>
  <c r="D147" i="4"/>
  <c r="D146" i="4"/>
  <c r="E146" i="4"/>
  <c r="D142" i="4"/>
  <c r="D143" i="4"/>
  <c r="D144" i="4"/>
  <c r="D145" i="4"/>
  <c r="D140" i="4" s="1"/>
  <c r="D141" i="4"/>
  <c r="E140" i="4"/>
  <c r="D133" i="4"/>
  <c r="D134" i="4"/>
  <c r="D131" i="4" s="1"/>
  <c r="D135" i="4"/>
  <c r="D136" i="4"/>
  <c r="D137" i="4"/>
  <c r="D138" i="4"/>
  <c r="D139" i="4"/>
  <c r="D132" i="4"/>
  <c r="E131" i="4"/>
  <c r="D127" i="4"/>
  <c r="D128" i="4"/>
  <c r="D129" i="4"/>
  <c r="D126" i="4"/>
  <c r="D125" i="4" s="1"/>
  <c r="E125" i="4"/>
  <c r="E117" i="4"/>
  <c r="D118" i="4"/>
  <c r="D119" i="4"/>
  <c r="D120" i="4"/>
  <c r="D121" i="4"/>
  <c r="D122" i="4"/>
  <c r="D123" i="4"/>
  <c r="D124" i="4"/>
  <c r="D117" i="4"/>
  <c r="E109" i="4"/>
  <c r="D111" i="4"/>
  <c r="D112" i="4"/>
  <c r="D113" i="4"/>
  <c r="D114" i="4"/>
  <c r="D115" i="4"/>
  <c r="D116" i="4"/>
  <c r="D110" i="4"/>
  <c r="E102" i="4"/>
  <c r="D104" i="4"/>
  <c r="D105" i="4"/>
  <c r="D106" i="4"/>
  <c r="D107" i="4"/>
  <c r="D108" i="4"/>
  <c r="D103" i="4"/>
  <c r="E97" i="4"/>
  <c r="D99" i="4"/>
  <c r="D100" i="4"/>
  <c r="D101" i="4"/>
  <c r="D98" i="4"/>
  <c r="D102" i="4" l="1"/>
  <c r="D97" i="4"/>
  <c r="D109" i="4"/>
  <c r="D91" i="4" l="1"/>
  <c r="D92" i="4"/>
  <c r="D93" i="4"/>
  <c r="D94" i="4"/>
  <c r="D95" i="4"/>
  <c r="D96" i="4"/>
  <c r="D90" i="4"/>
  <c r="E89" i="4"/>
  <c r="E87" i="4"/>
  <c r="D88" i="4"/>
  <c r="D87" i="4" s="1"/>
  <c r="E82" i="4"/>
  <c r="D84" i="4"/>
  <c r="D85" i="4"/>
  <c r="D83" i="4"/>
  <c r="E76" i="4"/>
  <c r="D78" i="4"/>
  <c r="D79" i="4"/>
  <c r="D80" i="4"/>
  <c r="D81" i="4"/>
  <c r="D77" i="4"/>
  <c r="D70" i="4"/>
  <c r="D71" i="4"/>
  <c r="D72" i="4"/>
  <c r="D73" i="4"/>
  <c r="D74" i="4"/>
  <c r="D75" i="4"/>
  <c r="E69" i="4"/>
  <c r="D69" i="4" s="1"/>
  <c r="E62" i="4"/>
  <c r="D64" i="4"/>
  <c r="D65" i="4"/>
  <c r="D66" i="4"/>
  <c r="D67" i="4"/>
  <c r="D68" i="4"/>
  <c r="D63" i="4"/>
  <c r="D62" i="4" l="1"/>
  <c r="D82" i="4"/>
  <c r="D89" i="4"/>
  <c r="D76" i="4"/>
  <c r="E42" i="4" l="1"/>
  <c r="D42" i="4"/>
  <c r="D25" i="4"/>
  <c r="E26" i="4"/>
  <c r="D26" i="4" l="1"/>
  <c r="D193" i="4" l="1"/>
  <c r="D191" i="4"/>
  <c r="D32" i="4"/>
  <c r="D29" i="4"/>
  <c r="D24" i="4"/>
  <c r="D20" i="4"/>
  <c r="D18" i="4"/>
  <c r="D14" i="4"/>
  <c r="D10" i="4"/>
  <c r="D9" i="4" l="1"/>
  <c r="D28" i="4"/>
  <c r="E32" i="4"/>
  <c r="E29" i="4"/>
  <c r="E24" i="4"/>
  <c r="E20" i="4"/>
  <c r="E10" i="4"/>
  <c r="E28" i="4" l="1"/>
  <c r="E191" i="4"/>
  <c r="E193" i="4"/>
  <c r="E18" i="4" l="1"/>
  <c r="E14" i="4"/>
  <c r="E9" i="4" s="1"/>
  <c r="D59" i="4" l="1"/>
  <c r="D8" i="4" s="1"/>
  <c r="E59" i="4" l="1"/>
  <c r="E8" i="4"/>
</calcChain>
</file>

<file path=xl/sharedStrings.xml><?xml version="1.0" encoding="utf-8"?>
<sst xmlns="http://schemas.openxmlformats.org/spreadsheetml/2006/main" count="649" uniqueCount="637">
  <si>
    <t>პროგრამული კოდი</t>
  </si>
  <si>
    <t>35 01</t>
  </si>
  <si>
    <t>35 01 01</t>
  </si>
  <si>
    <t>შრომის, ჯანმრთელობისა და სოციალური დაცვის პროგრამების მართვა</t>
  </si>
  <si>
    <t>35 01 02</t>
  </si>
  <si>
    <t>პრიორიტეტი - ხელმისაწვდომი ხარისხიანი ჯანდაცვა, სოციალური უზრუნველყოფა და შრომის დაცვა</t>
  </si>
  <si>
    <t>35 01 03</t>
  </si>
  <si>
    <t>სამედიცინო საქმიანობის რეგულირების პროგრამა</t>
  </si>
  <si>
    <t>სამედიცინო საქმიანობის რეგულირების მართვა</t>
  </si>
  <si>
    <t>სამედიცინო-სოციალური ექსპერტიზა და კონტროლის მართვა</t>
  </si>
  <si>
    <t>სამკურნალო საშუალებების ხარისხის სახელმწიფო კონტროლის მართვა</t>
  </si>
  <si>
    <t xml:space="preserve">საქართველოს შრომის, ჯანმრთლობისა და სოციალური დაცვის სამინისტროს ცენტრალური აპარატი </t>
  </si>
  <si>
    <t>35 01 05</t>
  </si>
  <si>
    <t>ადამიანით ვაჭრობის (ტრეფიკინგის) მსხვერპლთა დაცვისა და დახმარების პროგრამის მართვა</t>
  </si>
  <si>
    <t>სასწრაფო გადაუდებელი დახმარება და სამედიცინო ტრანსპორტირება</t>
  </si>
  <si>
    <t>დაავადებათა კონტროლისა და ეპიდემიოლოგიური უსაფრთხოების პროგრამის მართვა</t>
  </si>
  <si>
    <t>საზოგადოებრივი ჯანმრთელობის დაცვა</t>
  </si>
  <si>
    <t>35 01 04</t>
  </si>
  <si>
    <t>მოსახლეობის სოციალური დაცვა. სოციალური დახმარებების, პენსიებისა და სხვადასხვა ფულადი თუ არაფულადი სახელმწიფო ბენეფიტების მიმღებთა გამოვლენა, დადგენა, აღრიცხვა, დახმარების დანიშვნა და გაცემის ორგანიზება;</t>
  </si>
  <si>
    <t>სამუშაოს მაძიებელთა რეგისტრაცია-კონსულტირება. სამუშაოს მაძიებელთა პროფესიული უნარების შეძენა-გაუმჯობესება, მათი თანხვედრა შრომის ბაზრის მოთხოვნებთან, სამუშაოს მაძიებელთა დასაქმების ხელშეწყობა.</t>
  </si>
  <si>
    <t>სოციალური და ჯანმრთელობის დაცვის პროგრამების მართვა</t>
  </si>
  <si>
    <t>მოსახლეობის ჯანმრთელობის დაცვა. სახელმწიფოს მიერ მოსახლეობის მედიცინო მომსახურებით უზრუნველყოფა. ჯანმრთელობის დაცვის სერვისებზე მოსახლეობის ფინანსური და გეოგრაფიული ხელმისაწვდომობა</t>
  </si>
  <si>
    <t>სახელმწიფო ზრუნვის, ადამიანით ვაჭრობის (ტრეფიკინგის) მსხვერპლთა დაცვა და დახმარების პროგრამა</t>
  </si>
  <si>
    <t>35 01 06</t>
  </si>
  <si>
    <t>35 02</t>
  </si>
  <si>
    <t>მოსახლეობის სოციალური დაცვა</t>
  </si>
  <si>
    <t>35 02 01</t>
  </si>
  <si>
    <t>მოსახლეობის საპენსიო უზრუნველყოფა</t>
  </si>
  <si>
    <t>საპენსიო ასაკის მოსახლეობის პენსიით (ქალები 60 წელი, მამაკაცები 65 წელი) უზრუნველყოფა</t>
  </si>
  <si>
    <t>35 02 02</t>
  </si>
  <si>
    <t>მოსახლეობის მიზნობრივი ჯგუფების სოციალური დახმარება</t>
  </si>
  <si>
    <t xml:space="preserve">სიღარიბის ზღვარს ქვემოთ მყოფი ოჯახებისათვის საარსებო შემწეობები </t>
  </si>
  <si>
    <t>დემოგრაფიული მდგომარეობის გაუმჯობესების დახმარება</t>
  </si>
  <si>
    <t>საყოფაცხოვრებო სუბსიდია</t>
  </si>
  <si>
    <t>9 მაისის ერთჯერადი დახმარება</t>
  </si>
  <si>
    <t>35 02 03</t>
  </si>
  <si>
    <t>სოციალური რეაბილიტაცია და ბავშვზე ზრუნვა</t>
  </si>
  <si>
    <t xml:space="preserve">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t>
  </si>
  <si>
    <t>ორსულობის, მშობიარობის და ბავშვთა მოვლი,ს ასევე ახალშობილის შვილად აყვანის დახმარება</t>
  </si>
  <si>
    <t>რეინტეგრაციის შემწეობა</t>
  </si>
  <si>
    <t>ლტოლვილთა-დევნილთა და ჰუმანიტარული სტატუსის მქონე პირთა შემწეობები</t>
  </si>
  <si>
    <t>მიზნობრივი ჯგუფებისთვის სოციალური პაკეტი</t>
  </si>
  <si>
    <t>35 03</t>
  </si>
  <si>
    <t>35 03 01</t>
  </si>
  <si>
    <t>მოსახლეობის საყოველთაო ჯანმრთელობის დაცვა</t>
  </si>
  <si>
    <t>35 03 02</t>
  </si>
  <si>
    <t>35 03 02 01</t>
  </si>
  <si>
    <t>35 03 02 03</t>
  </si>
  <si>
    <t>35 03 02 04</t>
  </si>
  <si>
    <t>პროფესიულ დაავადებათა პრევენცია</t>
  </si>
  <si>
    <t>35 03 02 05</t>
  </si>
  <si>
    <t>35 03 02 06</t>
  </si>
  <si>
    <t>35 03 02 09</t>
  </si>
  <si>
    <t>35 03 02 10</t>
  </si>
  <si>
    <t>35 03 02 11</t>
  </si>
  <si>
    <t>35 03 02 12</t>
  </si>
  <si>
    <t>35 03 03</t>
  </si>
  <si>
    <t xml:space="preserve">ფსიქიკური ჯანმრთელობა </t>
  </si>
  <si>
    <t>35 03 03 01</t>
  </si>
  <si>
    <t>35 03 03 02</t>
  </si>
  <si>
    <t>35 03 03 03</t>
  </si>
  <si>
    <t>ბავშვთა ონკოჰემატოლოგიური მომსახურება</t>
  </si>
  <si>
    <t>დიალიზი და თირკმლის ტრანსპლანტაცია</t>
  </si>
  <si>
    <t>35 03 03 04</t>
  </si>
  <si>
    <t>35 03 03 05</t>
  </si>
  <si>
    <t>35 03 03 06</t>
  </si>
  <si>
    <t>35 03 03 07</t>
  </si>
  <si>
    <t>35 03 03 08</t>
  </si>
  <si>
    <t>35 03 03 09</t>
  </si>
  <si>
    <t>35 03 03 10</t>
  </si>
  <si>
    <t>35 03 04</t>
  </si>
  <si>
    <t>35 04</t>
  </si>
  <si>
    <t>სამედიცინო დაწესებულებათა რეაბილიტაცია და აღჭურვა</t>
  </si>
  <si>
    <t>35 05</t>
  </si>
  <si>
    <t>შრომისა და დასაქმების სისტემის რეფორმების პროგრამა</t>
  </si>
  <si>
    <t>დასაქმების ხელშეწყობის მომსახურებათა განვითარება</t>
  </si>
  <si>
    <t>შრომის პირობების ინსპექტირება</t>
  </si>
  <si>
    <t>სამუშაოს მაძიებელთა პროფესიული მომზადება-გადამზადება და კვალიფიკაციის ამაღლება</t>
  </si>
  <si>
    <t>სამედიცინო დაწესებულებათა მშენებლობა, აღჭურვა და  ფუნქციონირების ხელშეწყობა</t>
  </si>
  <si>
    <t>35 02 04</t>
  </si>
  <si>
    <t>სოციალური შეღავათები მაღალმთიან დასახლებაში</t>
  </si>
  <si>
    <t>პროგრამის დასახელება</t>
  </si>
  <si>
    <t>მ.შ. დაფინანსება სახელმწიფო ბიუჯეტიდან (ათასი ლარი)</t>
  </si>
  <si>
    <t>მოსალოდნელი შედეგის შეფასების ინდიკატორი</t>
  </si>
  <si>
    <t>მიზნობრივი მაჩვენებელი</t>
  </si>
  <si>
    <r>
      <t xml:space="preserve">საბაზისო მაჩვენებელი </t>
    </r>
    <r>
      <rPr>
        <b/>
        <vertAlign val="superscript"/>
        <sz val="11"/>
        <rFont val="Sylfaen"/>
        <family val="1"/>
      </rPr>
      <t>4</t>
    </r>
  </si>
  <si>
    <t>დანართი N2</t>
  </si>
  <si>
    <t>35 03 02 02 01</t>
  </si>
  <si>
    <t xml:space="preserve"> მოსახლეობის ჯანმრთელობის დაცვა </t>
  </si>
  <si>
    <t xml:space="preserve"> საზოგადოებრივი ჯანმრთელობის დაცვა </t>
  </si>
  <si>
    <t xml:space="preserve"> დაავადებათა ადრეული გამოვლენა და სკრინინგი </t>
  </si>
  <si>
    <t>იმუნიზაცია</t>
  </si>
  <si>
    <t xml:space="preserve"> ეპიდზედამხედველობის პროგრამა</t>
  </si>
  <si>
    <t xml:space="preserve"> უსაფრთხო სისხლი</t>
  </si>
  <si>
    <t xml:space="preserve">ინფექციური დაავადებების მართვა </t>
  </si>
  <si>
    <t xml:space="preserve">35 03 02 07 </t>
  </si>
  <si>
    <t xml:space="preserve">ტუბერკულოზის მართვა </t>
  </si>
  <si>
    <t xml:space="preserve">35 03 02 08 </t>
  </si>
  <si>
    <t xml:space="preserve">აივ ინფექცია/შიდსის მართვა </t>
  </si>
  <si>
    <t xml:space="preserve">დედათა და ბავშვთა ჯანმრთელობა </t>
  </si>
  <si>
    <t xml:space="preserve">ნარკომანიით დაავადებულ პაციენტთა მკურნალობა </t>
  </si>
  <si>
    <t xml:space="preserve"> ჯანმრთელობის ხელშეწყობა </t>
  </si>
  <si>
    <t xml:space="preserve">C ჰეპატიტის მართვა </t>
  </si>
  <si>
    <t xml:space="preserve">მოსახლეობისათვის სამედიცინო მომსახურების მიწოდება პრიორიტეტულ სფეროებში </t>
  </si>
  <si>
    <t xml:space="preserve">დიაბეტის მართვა </t>
  </si>
  <si>
    <t xml:space="preserve">ინკურაბელურ პაციენტთა პალიატიური მზრუნველობა </t>
  </si>
  <si>
    <t xml:space="preserve">იშვიათი დაავადებების მქონე და მუდმივ ჩანაცვლებით მკურნალობას დაქვემდებარებულ პაციენტთა მკურნალობა </t>
  </si>
  <si>
    <t xml:space="preserve">სოფლის ექიმი </t>
  </si>
  <si>
    <t xml:space="preserve">რეფერალური მომსახურება </t>
  </si>
  <si>
    <t xml:space="preserve">სამხედრო ძალებში გასაწვევ მოქალაქეთა სამედიცინო შემოწმება </t>
  </si>
  <si>
    <t xml:space="preserve">დიპლომისშემდგომი სამედიცინო განათლება </t>
  </si>
  <si>
    <t>ინფორმაცია 2018 წლის სამოქმედო გეგმის შესახებ</t>
  </si>
  <si>
    <r>
      <t xml:space="preserve">2018 წლის მოსალოდნელი შედეგები </t>
    </r>
    <r>
      <rPr>
        <b/>
        <vertAlign val="superscript"/>
        <sz val="11"/>
        <rFont val="Sylfaen"/>
        <family val="1"/>
      </rPr>
      <t>3</t>
    </r>
  </si>
  <si>
    <t>2018 წელს პრიორიტეტებისა და მათ ფარგლებში განსახორციელებელი პროგრამები</t>
  </si>
  <si>
    <t>მიმართული დაფინანსება 2018 წლისათვის (ათასი ლარი)</t>
  </si>
  <si>
    <t>მოსახლეობის ჯანმრთელობის დაცვის სფეროში პოლიტიკის შემუშავება</t>
  </si>
  <si>
    <t>მოსახლეობის სოციალური დაცვისა და საპენსიო უზრუნველყოფის სფეროში პოლიტიკის შემუშავება</t>
  </si>
  <si>
    <t>შრომისა და დასაქმების სისტემის რეფორმების მართვა</t>
  </si>
  <si>
    <t>საგანგებო სიტუაციების კოორდინაციისა და გადაუდებელი დახმარების მართვა</t>
  </si>
  <si>
    <t>სპეციფიკური კატეგორიების (ძალოვანი სტრუქტურების, პროკურატორის, სამოქალაქო ავიაციის, პარლამენტის ყოფილი წევრების, უმაღლესი რანგის დიპლომატების და სხვა) სახელმწიფო კომპენსაციით უზრუნველყოფა</t>
  </si>
  <si>
    <t>კრიზისულ მდგომარეობაში მყოფი ბავშვიანი ოჯახების გადაუდებელი დახმარება</t>
  </si>
  <si>
    <t>ბავშვთა ადრეული განვითარების ხელშეწყობა</t>
  </si>
  <si>
    <t xml:space="preserve">ბავშვთა რეაბილიტაცია/აბილიტაცია </t>
  </si>
  <si>
    <t>ომის მონაწილეთა რეაბილიტაციის ხელშეწყობა</t>
  </si>
  <si>
    <t>დღის ცენტრებში მომსახურებით უზრუნველყოფა</t>
  </si>
  <si>
    <t>დამხმარე საშუალებებით უზრუნველყოფა</t>
  </si>
  <si>
    <t>ყრუთა კომუნიკაციის ხელშეწყობა</t>
  </si>
  <si>
    <t>დედათა და ბავშვთა თავშესაფრით უზრუნველყოფა</t>
  </si>
  <si>
    <t>მინდობით აღზრდა</t>
  </si>
  <si>
    <t>მცირე საოჯახო ტიპის სახლებში მომსახურებით უზრუველყოფა</t>
  </si>
  <si>
    <t>მიუსაფარ ბავშვთა თავშესაფრით უზრუნველყოფა</t>
  </si>
  <si>
    <t>სათემო ორგანიზაციებში მომსახურებით უზრუნველყოფა</t>
  </si>
  <si>
    <t>მძიმე და ღრმა გონებრივი განვითარების შეფერხების მქონე ბავშვთა ბინაზე მოვლით უზრუნველყოფა</t>
  </si>
  <si>
    <t>მძიმე და ღრმა შეზღუდული შესაძლებლობის მქონე ბავშვთა სპეციალიზებული საოჯახო ტიპის მომსახურება</t>
  </si>
  <si>
    <t>სახელმწიფო ზრუნვის, ადამიანით ვაჭრობის (ტრეფიკინგის) მსხვერპლთა დაცვის და დახმარების უზრუნველყოფა</t>
  </si>
  <si>
    <t>ქრონიკული დაავადებების სამკურნალო მედიკამენტებით უზრუნველყოფა</t>
  </si>
  <si>
    <t>35 03 03 11</t>
  </si>
  <si>
    <t>შრომის ბაზრის ანალიზის, ინფორმაციული სისტემის დანერგვა/განვითარება</t>
  </si>
  <si>
    <t>35 02 05</t>
  </si>
  <si>
    <t>35 00</t>
  </si>
  <si>
    <t xml:space="preserve">შრომის ბაზრის მონიტორინგსა და მტკიცებულებებზე დაფუძნებული პოლიტიკა, მონაცემთა მოძიება/შეგროვების სრულყოფილი მეთოდოლოგიები;
 ფარმაცევტული ბაზრის დაცვა გაუვარგისებული, უხარისხო და წუნდებული პროდუქტისაგან; განხორციელებული კონტროლის ღონისძიებები;
 უკანონო სამედიცინო და საექიმო საქმიანობისაგან დაცული მოსახლეობა; საზოგადოების საჭიროებებზე ორიენტირებული ჯანმრთელობის დაცვის სერვისების შეუფერხებელი მიწოდება;
ბენეფიციარებისათვის დადგენილი გასაცემლების სრული და დროული მიწოდება;
 ადამიანით ვაჭრობასთან (ტრეფიკინგის) დანაშაულთან და ქალთა მიმართ/ოჯახში ძალადობის პრობლემასთან დაკავშირებით საზოგადოებაში  ცნობიერების დონის ამაღლება;
 შეზღუდული შესაძლებლობების მქონე პირთა, ხანდაზმულთა და მშობელთა მზრუნველობამოკლებულ ბავშვთა საზოგადოებაში ინტეგრაციის უნარის გაძლიერება;
 საქართველოს მოსახლეობისათვის პირველადი სასწრაფო გადაუდებელი დახმარების სერვისის გამართული, დროული და ეფექტური მიწოდება რეგიონებში და ადმინისტრაციულ ტერიტორიულ ერთეულებში.
</t>
  </si>
  <si>
    <t>ყველა მოქალაქისათვის გარანტირებულია სამედიცინო მომსახურების ფინანსური ხელმისაწვდომობა საყოველთაო ჯანდაცვის პროგრამით;
დადგენილი გასაცემლების სრული და დროული მიწოდებით უზრუნველყოფილი ბენეფიციარები;
კონტროლის ღონისძიებების შედეგად ჩამორთემული სამკურნალო საშუალებების რაოდენობა - 299.0 ათასამდე ერთეული (ტაბლეტი, კაფსულა, ამპულა) 
ადამიანით ვაჭრობისა (ტრეფიკინგის) და ოჯახში ძალადობის მსხვერპლები უზრუნველყოფილი არიან შესაბამისი მომსახურებით, სამედიცინო (129 ბენეფიციარი), ფსიქოლოგიური (210 ბენეფიციარი), იურიდიული დახმარებით (111 ბენეფიციარი), ასევე თავშესაფრებით და სხვა სერვისებით (457 ბენეფიციარი);
პირველადი და გადაუდებელი სამედიცინო დახმარების მომსახურებით უზრუნველყოფილი მოსახლეობა; სასწრაფო სამედიცინო დახმარების ბრიგადების ოპტიმალური განაწილების შედეგად, რეგიონული მასშტაბით, საქართველოს ტერიტორიის (გარდა თბილისი და ოკუპირებული ტერიტორია) სრულად დაფარვა</t>
  </si>
  <si>
    <t>მოსახლეობა საჭიროების შესაბამისად უზრუნველყოფილი იქნება ჯანმრთელობის დაცვის პროგრამების შეუფერხებელი ფუნქციონირებით; განხორციელდება პროგრამების ეფექტიანობის მონიტორინგი;</t>
  </si>
  <si>
    <t>გაზრდილია ჯანმრთელობის დაცვის სახელმწიფო პროგრამების ფარგლებში გაწეული სამედიცინო მომსახურების ხარისხი;</t>
  </si>
  <si>
    <t>სოციალური დაცვის პროგრამები მიმართული იქნება ყველაზე შეჭირვებული მოსახლეობისთვის; უზრუნველყოფილი იქნება ბენეფიციარებისთვის დადგენილი გასაცემლების სრული და დროული მიწოდება; საპენსიო და სტატუსთან დაკავშირებული სხვა უფლებების რეალიზაცია გათვალისწინებულიიქნება სამინისტროს პროგრამებში;</t>
  </si>
  <si>
    <t>სოციალური დაცვის პროგრამები მიმართულია ყველაზე შეჭირვებული მოსახლეობისთვის; უზრუნველყოფილია ბენეფიციარებისთვის დადგენილი გასაცემლების სრული და დროული მიწოდება; საპენსიო და სტატუსთან დაკავშირებული სხვა უფლებების რეალიზაცია გათვალისწინებულია სამინისტროს პროგრამებში;</t>
  </si>
  <si>
    <t>ბენეფიციარებისთვის დადგენილი გასაცემლების (სრული და დროული მიწოდება) უზრუნველყოფის ხელშეწყობა;</t>
  </si>
  <si>
    <t>უზრუნველყოფილი იქნება შრომის უსაფრთხოების შესახებ შესაბამისი სტანდარტების შემუშავება/გადასინჯვა</t>
  </si>
  <si>
    <t>უზრუნველყოფილია შრომის უსაფრთხოების შესახებ შესაბამისი სტანდარტების შემუშავება/გადასინჯვა</t>
  </si>
  <si>
    <t xml:space="preserve">შრომის უსაფრთხოებისა და ჯანმრთელობის დაცვის სფეროში მომზადებული სტანდარტების რაოდენობა ;
 შრომის უსაფრთხოების, სანიტარულ-ჰიგიენური პირობების,ტრეფიკინგის საფრთხეების შესახებ სემინარების ჩატარება.
</t>
  </si>
  <si>
    <t>უკანონო სამედიცინო და საექიმო საქმიანობისაგან დაცული მოსახლეობა.</t>
  </si>
  <si>
    <t>სამედიცინო საქმიანობის ხარისხის  კონტროლი შეტყობინების საფუძველზე - 358; ფარმაცევტული პროდუქტის სახელმწიფო რეგისტრაციის რაოდენობა-1563; ავტორიზებულ აფთიაქზე, ფარმცევტულ წარმოებაზე და სპეცკონტროლს დაქვემდებარებული სამკურნალო საშუალებების იმპორტ/ექსპორტზე ნებართვის გაცემის რაოდენობა-242; სამედიცინო დაწესებულებების ლიცენზიების და ნებართვების გაცემის რაოდენობა-21.</t>
  </si>
  <si>
    <t>სამედიცინო საქმიანობის ხარისხის  კონტროლი შეტყობინების საფუძველზე - 400; ფარმაცევტული პროდუქტის სახელმწიფო რეგისტრაციის რაოდენობა-3200; ავტორიზებულ აფთიაქზე, ფარმცევტულ წარმოებაზე და სპეცკონტროლს დაქვემდებარებული სამკურნალო საშუალებების იმპორტ/ექსპორტზე ნებართვის გაცემის რაოდენობა-1200; უმაღლესი და საშუალო სამედიცინო პერსონალის სერტიფიცირების ორგანიზაციული უზრუნველყოფის რაოდენობა-2500; სამედიცინო დაწესებულებების ლიცენზიების და ნებართვების გაცემის რაოდენობა-100.</t>
  </si>
  <si>
    <t>განხორციელებული კონტროლის ღონისძიებები.</t>
  </si>
  <si>
    <t>სამედიცინო-საექსპერტო საქმიანობის კონტროლი - გაცემული სამედიცინო-სოციალური დასკვნების სისწორე -96%.</t>
  </si>
  <si>
    <t>სამედიცინო-საექსპერტო საქმიანობის კონტროლი - გაცემული სამედიცინო-სოციალური დასკვნების სისწორე -95%.</t>
  </si>
  <si>
    <t>ფარმაცევტული ბაზრის დაცვა გაუვარგისებული, უხარისხო და წუნდებული პროდუქტისაგან.</t>
  </si>
  <si>
    <t>491  დასახელების ფარმაცევტული პროდუქტის საკონტროლო შესყიდვა-გადამოწმება</t>
  </si>
  <si>
    <t>500 დასახელების ფარმაცევტული პროდუქტის საკონტროლო შესყიდვა-გადამოწმება</t>
  </si>
  <si>
    <t>საზოგადოების საჭიროებებზე ორიენტირებული ჯანმრთელობის დაცვის  სერვისები</t>
  </si>
  <si>
    <t xml:space="preserve">მიმდინარეობდა საზოგადოებრივი ჯანმრთელობის დაცვის სფეროში მოსახლეობის ჯანმრთელობის მდგომარეობის მონიტორინგი და ანალიზი; 
უზრუნველყოფილია ქვეყანაში კეთილსაიმედო ეპიდემიოლოგიური მდგომარეობა; განხორციელდა ლაბორატორიული საქმიანობა, ეროვნული რეფერალური ლაბორატორიების ორგანიზება და ფუნქციონირება, განსაკუთრებით საშიშ ინფექციებთან დაკავშირებული საქმიანობა; 
მიმდინარეობდა იმუნოპროფილაქტიკის დაგეგმვა, ლოჯისტიკური უზრუნველყოფა და მისი განხორციელების ზედამხედველობა.
</t>
  </si>
  <si>
    <t xml:space="preserve">საზოგადოებრივი ჯანმრთელობის და ბიოლოგიური უსაფრთხოების სფეროში უზრუნველყოფილი   ეპიდემიოლოგიური და ბიოლოგიური უსაფრთხოება; დროულად ინფორმირებული საზოგადოება, გამოვლენილი გადამდები და საზოგადოებრივი მნიშვნელობის მქონე არაგადამდები დაავადებების და ჯანმრთელობის რისკები; გამართულად ფუნქციონირებადი ზედამხედველობისა და რეაგირების ერთიანი ლაბორატორიული სისტემები;
საზოგადოებრივი ჯანმრთელობის სფეროში სახელმწიფო პროგრამების და საზოგადოებრივი ჯანმრთელობის დაცვის ღონისძიებების განხორციელება და მონიტორინგი. "დაავადებათა კონტროლისა და ეპიდემიოლოგიური უსაფრთხოების პროგრამის მართვა" (350103) პროგრამის არანაკლებ 85 % შესრულება;
</t>
  </si>
  <si>
    <t>სოციალური და ჯანმრთელობის დაცვის სახელმწიფო პროგრამების, ასევე დასაქმების ხელშეწყობის მომსახურებათა განვითარების, სამუშაოს მაძიებელთა პროფესიული მომზადება-გადამზადება და კვალიფიკაციის ამაღლების სახელმწიფო პროგრამების ადმინისტრირება, შესაბამისი საინფორმაციო ბაზების შემუშავება, სრულყოფა და კომპეტენციის ფარგლებში მართვა;</t>
  </si>
  <si>
    <t xml:space="preserve">საანგარიშო პერიოდში განხორციელდა სოციალური და ჯანმრთელობის დაცვის, დასაქმების ხელშეწყობის მომსახურებათა განვითარებისა და სამუშაოს მაძიებელთა პროფესიული მომზადება-გადამზადებისა და კვალიფიკაციის ამაღლების სახელმწიფო პროგრამების ადმინისტრირება, შესაბამისი საინფორმაციო ბაზების შემუშავება, სრულყოფა და კომპეტენციის ფარგლებში მართვა; მიმდინარეობდა მოსახლეობისათვის ჯანმრთელობის დაცვის სახელმწიფო პროგრამების ფარგლებში შესაბამისი სამედიცინო მომსახურების შესყიდვა და მათი განხორციელების მონიტორინგი. მონიტორინგის შედეგად სოციალური და ჯანმრთელობის დაცვის პროგრამების ფარგლებში დაკისრებული სანქციები მიიმართა სახელმწიფო ბიუჯეტის შესაბამის ანგარიშებზე. </t>
  </si>
  <si>
    <t>ჯანმრთელობის დაცვის სახელმწიფო პროგრამებით მოცული სამიზნე ჯგუფების მუდმივი განახლების უზრუნველყოფა; ბენეფიცარების მაქსიმალური სიზუსტით აღრიცხვის უზრუნველყოფა; გასაცემლების/მომსახურების სრული და დროული მიწოდება; შშმ პირთა უწყვეტი ფინანსური მხარდაჭერა; გასაცემლის/მომსახურების დაგვიანებით ან არასრულად მიღებაზე საჩივრების განხილვა; პროფესიული მომზადება-გადამზადებისა და სტაჟირების შედეგად დასაქმებულთა ზრდა.</t>
  </si>
  <si>
    <t>სოციალური დახმარების, პენსიებისა და სხვადასხვა ფულადი თუ არაფულადი სახელმწიფო (მათ შორის, საყოველთაო ჯანმრთელობის დაცვის სახელმწიფო პროგრამით განსაზღვრული) დახმარების მიმღებ ბენეფიციართა დადგენა, აღრიცხვა, მათთვის დახმარების დანიშვნა და მისი გაცემის ორგანიზება; C ჰეპატიტის მართვის პროგრამის ფარგლებში დაგეგმილი ღონისძიებების ორგანიზება; მ.შ. მოსახლეობის უფრო ფართო მასების ჩართულობისათვის ხელშეწყობა; ობოლ და მშობელთა მზრუნველობას მოკლებულ ბავშვთა შვილად/შვილობილად აყვანის, მეურვეობისა და მზრუნველობის პროცესის კოორდინაციის ხელშეწყობა.</t>
  </si>
  <si>
    <t>საანგარიშო პერიოდში განხორციელდა სოციალური დახმარების, პენსიებისა და სხვადასხვა ფულადი თუ არაფულადი სახელმწიფო (მათ შორის, საყოველთაო ჯანმრთელობის დაცვის სახელმწიფო პროგრამით განსაზღვრული) დახმარების მიმღებ ბენეფიციართა დადგენა, აღრიცხვა, მათთვის დახმარების დანიშვნა და მისი გაცემის ორგანიზება; გასაცემლების დანიშვნა-შეჩერების საფუძვლიანობის სისტემატიური მონიტორინგი.</t>
  </si>
  <si>
    <t>ბენეფიცარების მაქსიმალური სიზუსტით აღრიცხვის უზრუნველყოფა; გასაცემლების/მომსახურების სრული და დროული მიწოდება; შშმ პირთა უწყვეტი ფინანსური მხარდაჭერა; გასაცემლის/მომსახურების დაგვიანებით ან არასრულად მიღებაზე საჩივრების რაოდენობა; სოციალური დაცვის პროგრამების დამტკიცებულ და დაზუსტებულ გეგმას შორის შეუსაბამობა არ აღემატება 30%, ხოლო დაზუსტებულ გეგმასა და საკასო ხარჯს შორის შეუსაბამობა არ აღემატება 15%-ს</t>
  </si>
  <si>
    <t>დასაქმების ხელშეწყობის მომსახურებათა განვითარების პროგრამის ფარგლებში ქვეყნის  რეგიონებში დასაქმების ფორუმების ჩატარების ორგანიზება; სხვადასხვა ქვეყნების წარმომადგენლებთან შეხვედრების ორგანიზება გამოცდილების გაზიარების მიზნით. ევროკავშირის რეკომენდაციით გათვალისწინებული შეზღუდული შესაძლებლობის მქონე პირთა ღია შრომის ბაზარზე დასაქმებისათვის ე.წ. „მხარდაჭერითი დასაქმების“ მოდელის დანერგვის ღონისძიებების უზრუნველყოფა. დასაქმების თემებზე მასმედიის წარმომადგენლების ცნობიერების ამაღლების მიზნით ტრენინგების/სემინარების ჩატარების ორგანიზება.</t>
  </si>
  <si>
    <t>დასაქმების ხელშეწყობის მომსახურებათა განვითარების პროგრამის ფარგლებში ორგანიზება გაუკეთდა სხვადასხვა რეგიონებში დასაქმების ფორუმების ჩატარებას; სხვადასხვა ქვეყნების წარმომადგენლებთან შეხვედრების ორგანიზებას გამოცდილების გაზიარების მიზნით.</t>
  </si>
  <si>
    <t>დასაქმების ხელშეწყობის მომსახურებათა განვითარების პროგრამის ფარგლებში დასაქმების ფორუმებისა და კონფერენციების ჩატარების ორგანიზება; სხვადასხვა ქვეყნების წარმომადგენლებთან შეხვედრების ორგანიზება გამოცდილების გაზიარების მიზნით;  შეზღუდული შესაძლებლობის მქონე პირთა ღია შრომის ბაზარზე დასაქმებისათვის ე.წ. „მხარდაჭერითი დასაქმების“ მოდელის დანერგვის ღონისძიებების უზრუნველყოფა; ტრენინგების/სემინარების ჩატარება.</t>
  </si>
  <si>
    <t>პირველადი სასწრაფო სამედიცინო მომსახურების გამართული, დროული და ეფექტური მიწოდებით უზრუნველყოფილი მოსახლეობა რეგიონებსა და ადმინისტრაციულ ტერიტორიულ ერთეულებში.</t>
  </si>
  <si>
    <t>პირველადი და გადაუდებელი სამედიცინო დახმარების მომსახურებით უზრუნველყოფილი მოსახლეობა; სასწრაფო სამედიცინო დახმარების ბრიგადების ოპტიმალური განაწილების შედეგად, რეგიონული მასშტაბით, საქართველოს ტერიტორიის (გარდა თბილისი და ოკუპირებული ტერიტორია) სრულად დაფარვა.</t>
  </si>
  <si>
    <t>პირველადი და გადაუდებელი სამედიცინო დახმარებით  კმაყოფილი მოსახლეობა (700 ათასამდე გამოძახება); თითოეული ბრიგადის მიერ მოსახლის, ტერიტორიის დაფარვის მაჩვენებელი - 100%.</t>
  </si>
  <si>
    <t xml:space="preserve"> მოქალაქეთათვის კანონმდებლობით გარანტირებული და რეალიზებული სოციალურ-ეკონომიკური უფლებები;
 მოწყვლადი ჯგუფების სოციალურ-ეკონომიკური მდგომარეობის გაუმჯობესება, დეინსტიტუციონალიზაცია, პრევენცია;
 შშმ პირთა უწყვეტი ფინანსური მხარდაჭერა;
 ოჯახების გაძლიერება, ალტერნატიული სერვისების  განვითარება და მათი ხელმისაწვდომობის გაზრდა.
</t>
  </si>
  <si>
    <t xml:space="preserve">-კანონით განსაზღვრული ბენეფიციარები და მიზნობრივი სოციალური  ჯგუფები დროულად იღებენ პენსიას/კომპენსაციას, საარსებო შემწეობას, სოცილაურ პაკეტს და სხვა მიზნობრივ დახმარებას;
-„სოციალური რეაბილიტაციისა და ბავშვზე ზრუნვის“ პროგრამის ქვეპროგრამებში ჩართული ბენეფიციარების რაოდენობა - 13 285.
</t>
  </si>
  <si>
    <t>საპენსიო ასაკის მოსახლეობა და სპეციფიური კატეგორიები უზრუნველყოფილია პენსიით და სახელმწიფო კომპენსაციით</t>
  </si>
  <si>
    <t>განხორციელდა „სახელმწიფო პენსიის შესახებ“  საქართველოს კანონით გათვალისწინებულ ბენეფიციართა უზრუნველყოფა სახელმწიფო პენსიებით (726.0 ათასამდე პენსიონერი);</t>
  </si>
  <si>
    <t>მიზნობრივი სოციალური ჯგუფებისათვის სოციალური ტრანსფერის გაცემა</t>
  </si>
  <si>
    <r>
      <t>საარსებო</t>
    </r>
    <r>
      <rPr>
        <sz val="12"/>
        <rFont val="Times New Roman"/>
        <family val="1"/>
        <charset val="204"/>
      </rPr>
      <t xml:space="preserve"> </t>
    </r>
    <r>
      <rPr>
        <sz val="12"/>
        <rFont val="Sylfaen"/>
        <family val="1"/>
        <charset val="204"/>
      </rPr>
      <t>შემწეობით</t>
    </r>
    <r>
      <rPr>
        <sz val="12"/>
        <rFont val="Times New Roman"/>
        <family val="1"/>
        <charset val="204"/>
      </rPr>
      <t xml:space="preserve"> </t>
    </r>
    <r>
      <rPr>
        <sz val="12"/>
        <rFont val="Sylfaen"/>
        <family val="1"/>
        <charset val="204"/>
      </rPr>
      <t>უზრუნველყოფილია</t>
    </r>
    <r>
      <rPr>
        <sz val="12"/>
        <rFont val="Times New Roman"/>
        <family val="1"/>
        <charset val="204"/>
      </rPr>
      <t xml:space="preserve"> </t>
    </r>
    <r>
      <rPr>
        <sz val="12"/>
        <rFont val="Sylfaen"/>
        <family val="1"/>
        <charset val="204"/>
      </rPr>
      <t>ყველა</t>
    </r>
    <r>
      <rPr>
        <sz val="12"/>
        <rFont val="Times New Roman"/>
        <family val="1"/>
        <charset val="204"/>
      </rPr>
      <t xml:space="preserve"> </t>
    </r>
    <r>
      <rPr>
        <sz val="12"/>
        <rFont val="Sylfaen"/>
        <family val="1"/>
        <charset val="204"/>
      </rPr>
      <t>სოციალურად</t>
    </r>
    <r>
      <rPr>
        <sz val="12"/>
        <rFont val="Times New Roman"/>
        <family val="1"/>
        <charset val="204"/>
      </rPr>
      <t xml:space="preserve"> </t>
    </r>
    <r>
      <rPr>
        <sz val="12"/>
        <rFont val="Sylfaen"/>
        <family val="1"/>
        <charset val="204"/>
      </rPr>
      <t>დაუცველი</t>
    </r>
    <r>
      <rPr>
        <sz val="12"/>
        <rFont val="Times New Roman"/>
        <family val="1"/>
        <charset val="204"/>
      </rPr>
      <t xml:space="preserve"> </t>
    </r>
    <r>
      <rPr>
        <sz val="12"/>
        <rFont val="Sylfaen"/>
        <family val="1"/>
        <charset val="204"/>
      </rPr>
      <t>პირი</t>
    </r>
    <r>
      <rPr>
        <sz val="12"/>
        <rFont val="Times New Roman"/>
        <family val="1"/>
        <charset val="204"/>
      </rPr>
      <t xml:space="preserve"> </t>
    </r>
    <r>
      <rPr>
        <sz val="12"/>
        <rFont val="Sylfaen"/>
        <family val="1"/>
        <charset val="204"/>
      </rPr>
      <t>საჭიროებიდან გამომდინარე</t>
    </r>
    <r>
      <rPr>
        <sz val="12"/>
        <rFont val="Times New Roman"/>
        <family val="1"/>
        <charset val="204"/>
      </rPr>
      <t xml:space="preserve">;  </t>
    </r>
    <r>
      <rPr>
        <sz val="12"/>
        <rFont val="Sylfaen"/>
        <family val="1"/>
        <charset val="204"/>
      </rPr>
      <t>შენარჩუნდება</t>
    </r>
    <r>
      <rPr>
        <sz val="12"/>
        <rFont val="Times New Roman"/>
        <family val="1"/>
        <charset val="204"/>
      </rPr>
      <t xml:space="preserve">  </t>
    </r>
    <r>
      <rPr>
        <sz val="12"/>
        <rFont val="Sylfaen"/>
        <family val="1"/>
        <charset val="204"/>
      </rPr>
      <t>საარსებო</t>
    </r>
    <r>
      <rPr>
        <sz val="12"/>
        <rFont val="Times New Roman"/>
        <family val="1"/>
        <charset val="204"/>
      </rPr>
      <t xml:space="preserve">  </t>
    </r>
    <r>
      <rPr>
        <sz val="12"/>
        <rFont val="Sylfaen"/>
        <family val="1"/>
        <charset val="204"/>
      </rPr>
      <t>შემწეობის</t>
    </r>
    <r>
      <rPr>
        <sz val="12"/>
        <rFont val="Times New Roman"/>
        <family val="1"/>
        <charset val="204"/>
      </rPr>
      <t xml:space="preserve">  </t>
    </r>
    <r>
      <rPr>
        <sz val="12"/>
        <rFont val="Sylfaen"/>
        <family val="1"/>
        <charset val="204"/>
      </rPr>
      <t>დროულად</t>
    </r>
    <r>
      <rPr>
        <sz val="12"/>
        <rFont val="Times New Roman"/>
        <family val="1"/>
        <charset val="204"/>
      </rPr>
      <t xml:space="preserve">  </t>
    </r>
    <r>
      <rPr>
        <sz val="12"/>
        <rFont val="Sylfaen"/>
        <family val="1"/>
        <charset val="204"/>
      </rPr>
      <t>გაცემის</t>
    </r>
    <r>
      <rPr>
        <sz val="12"/>
        <rFont val="Times New Roman"/>
        <family val="1"/>
        <charset val="204"/>
      </rPr>
      <t xml:space="preserve">  </t>
    </r>
    <r>
      <rPr>
        <sz val="12"/>
        <rFont val="Sylfaen"/>
        <family val="1"/>
        <charset val="204"/>
      </rPr>
      <t>მაჩვენებელი</t>
    </r>
  </si>
  <si>
    <t>საარსებო შემწეობა გაიცა თვეში საშუალოდ 450.0 ათასამდე პირზე</t>
  </si>
  <si>
    <t>სოციალური პაკეტის მიმღებთა რაოდენობამ შეადგენა 166.7 ათასი პირი</t>
  </si>
  <si>
    <t xml:space="preserve">სოციალური პაკეტი  გაიცემა  დროულად  კანონმდებლობით  განსაზღვრული  ბენეფიციარებისათვის </t>
  </si>
  <si>
    <t xml:space="preserve"> ლტოლვილთა-დევნილთა და ჰუმანიტარული სტატუსის მქონე პირთა შემწეობა გაიცემა  დროულად  (230.0 ათასამდე პირი)</t>
  </si>
  <si>
    <t>ლტოლვილთა-დევნილთა და ჰუმანიტარული სტატუსის მქონე პირთა რაოდენობამ შეადგენა თვეში საშუალოდ 228.9 ათასი პირი</t>
  </si>
  <si>
    <t>რეინტეგრაციის შემწეობის მიმღებთა რაოდენობა შეადგენს საშუალოდ თვეში 433 ოჯახს</t>
  </si>
  <si>
    <t>შენარჩუნდება რეინტეგრაციის შემწეობის დროულად გაცემის მაჩვენებელი (დაახლოებით 500)</t>
  </si>
  <si>
    <t>ორსულობის და მშობიარობის, ბავშვის მოვლის, ასევე ახალშობილის შვილად აყვანის გამო დახმარება გაიცა საშუალოდ თვეში 1109 პირმა</t>
  </si>
  <si>
    <t>შენარჩუნებულია დახმარების დროულად გაცემის მაჩვენებელი</t>
  </si>
  <si>
    <t>დემოგრაფიული მდგომარეობის გაუმჯობესების ხელშეწყობის მიზნით ფულადი დახმარება მიიღო თვეში საშუალოდ 11290 მა ბენეფიციარმა</t>
  </si>
  <si>
    <t xml:space="preserve">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 თვეში საშუალოდ მიიღო 1014-მა პირმა</t>
  </si>
  <si>
    <t>საყოფაცხოვრებო სუბსიდია მიიღო თვეში საშუალოდ 274-მა პირმა</t>
  </si>
  <si>
    <t>9 მაისის დახმარების გაცემა ხდება დროულად</t>
  </si>
  <si>
    <t>9 მაისის ერთჯერადი დახმარება გაიცა 883 პირზე</t>
  </si>
  <si>
    <t>სოციალური სერვისებით და პროდუქტებით მიზნობრივი ჯგუფების უზრუნველყოფა</t>
  </si>
  <si>
    <t>სიღატაკეში მყოფი ბავშვიანი ოჯახების გადაუდებელი საჭიროებები დაკმაყოფილებულია; 
1 წლამდე ასაკის ბავშვები, რომელთა ოჯახებს „სოციალურად დაუცველი ოჯახების მონაცემთა ერთიან ბაზაში“  მინიჭებული აქვთ 57 001-ზე ნაკლები სარეიტინგო ქულა უზრუნველყოფილია ხელოვნური კვების პროდუქტებით.</t>
  </si>
  <si>
    <t xml:space="preserve"> მომსახურეობა გაეწია - 900-ზე მეტ ბენეფიციარს </t>
  </si>
  <si>
    <t>განვითარების შეფერხების რისკის ან შეზღუდული შესაძლებლობების მქონე ბავშვების განვითარება სტიმულირებულია, რომლის საფუძველზე მათი სოციალური ინტეგრაცია ხელშეწყობილია.</t>
  </si>
  <si>
    <t>უზრუნველყოფილია სამიზნე ჯგუფის ბავშვთა სპეციფიკური რეაბილიტაცია/აბილიტაცია, ფიზიკური ჯანმრთელობა გაუმჯობესებულია/შენარჩუნებულია, ადაპტაციური შესაძლებლობები გაძლიერებულია და სოციალური ინტეგრაცია ხელშეწყობილია.</t>
  </si>
  <si>
    <t xml:space="preserve">
 შეზღუდული შესაძლებლობის სტატუსის მქონე ან ხანდაზმული (ქალები – 60 წლიდან, მამაკაცები – 65 წლიდან) ომის მონაწილეები უზრუნველყოფილი არიან რეაბილიტაციის კურსით, რაც ხელს უწყობს მათი ჯანმრთელობის მდგომარეობის გაუმჯობესებას
</t>
  </si>
  <si>
    <t>2016  წელს მომსახურება გაეწია თვეში საშუალოდ 12 ბენეფიციარს, ხოლო 2017 წელს-საშუალოდ თვეში-9-ს</t>
  </si>
  <si>
    <t>მიტოვების რისკის ქვეშ მყოფი ბავშვებისა და შშმ ბავშვების/პირების მომსახურებაში ჩართვით მათი ოჯახები მხარდაჭერილია და უზრუნველყოფილია მიტოვების პრევენცია</t>
  </si>
  <si>
    <t>შეზღუდული შესაძლებლობის მქონე პირები და ხანდაზმულები უზრუნველყოფილნი არიან დამხმარე საშუალებებით, რომელიც ხელს უწყობს მათ სოციალურ ინტეგრაციას</t>
  </si>
  <si>
    <t>საქართველოში მცხოვრები ყრუ პირებისათვის სურდოთარჯიმნის მომსახურებით ხელშეწყობილია მათი სოციალური ინტეგრაცია</t>
  </si>
  <si>
    <t>10 სურდოთარჯიმანი  სმენადაქვეითებულ პირებს მოემსახურა საქართველოს 8 რეგიონში</t>
  </si>
  <si>
    <t>ბავშვთა მიტოვების პრევენცია უზრუნველყოფილია, ხელი ეწყობა დედების მომზადებას დამოუკიდებელი ცხოვრებისათვის</t>
  </si>
  <si>
    <t>მზრუნველობამოკლებული ბავშვები იზრდებიან ოჯახურ გარემოში</t>
  </si>
  <si>
    <t>მზრუნველობამოკლებული ბავშვების აღზრდა ხორციელდება ოჯახურ გარემოსთან მიახლოებულ პირობებში</t>
  </si>
  <si>
    <t>ქუჩაში მცხოვრები და/ან მომუშავე ბავშვთათვის გათვალისწინებული  მომსახურებების მიწოდებით უზრუნველყოფილია მათი ფსიქო-სოციალური რეაბილიტაცია</t>
  </si>
  <si>
    <t>18 წლისა და უფროსი ასაკის შშმ პირები და ხანდაზმულები (ქალები – 60 წლიდან, მამაკაცები – 65 წლიდან) უზრუნველყოფილნი არიან 24 საათიანი, ოჯახურ გარემოსთან მიახლოებული მომსახურებით</t>
  </si>
  <si>
    <t>მძიმე და ღრმა გონებრივი განვითარების შეფერხების მქონე ბავშვთა რეაბილიტაცია განხორციელებულია და მიტოვების პრევენცია უზრუნველყოფილია</t>
  </si>
  <si>
    <t>მზრუნველობამოკლებული შშმ ბავშვები უზრუნველყოფილი არიან სპეციალიზებული ზრუნვითა და მოვლით</t>
  </si>
  <si>
    <t>ბავშვთა ხელოვნური კვების პროდუქტებით უზრუნველყოფა 950 ბენეფიციარი, გადაუდებელი პირველადი საჭიროებების დაკმაყოფილების მიზნით, საქონლის/მომსახურების შესყიდვა 1250 ბენეფიციარი</t>
  </si>
  <si>
    <t>შენარჩუნებულია სერვისებისთვის გაცემული რეკომენდაციების და სტანდარტების შესრულების მაჩვენებელი; მომსახურება გაეწია 14 000-ზე მეტ ბენეფიციარს</t>
  </si>
  <si>
    <t>მომსახურება გაეწია თვეში საშუალოდ 536 ბენეფიციარს</t>
  </si>
  <si>
    <t>1260 ბენეფიციარისთვის  განვითარების დარღვევების იდენტიფიკაცია, ინდივიდუალური განვითარების გეგმის შემუშავება და მულტიდისციპლინური გუნდის ერთი ან, საჭიროების შემთხვევაში, რამდენიმე სპეციალისტის მიერ  ბავშვის საბაზისო უნარების განვითარება</t>
  </si>
  <si>
    <t>910  ბენეფიციარისთვის ფიზიკური, ოკუპაციური, მეტყველებისა და ენის თერაპიის და, საჭიროების შემთხვევაში, ფსიქოლოგიური კორექციისა და ქცევითი თერაპიით უზრუნველყოფა</t>
  </si>
  <si>
    <t>2017 წელს მომსახურება მიიღო თვეში საშუალოდ - 1562-მა ბენეფიციარმა</t>
  </si>
  <si>
    <t>მომსახურება გაეწია 515 მდე ბენეფიციარს</t>
  </si>
  <si>
    <t>2715 ბენეფიციარისთვის ყოველდღიურ (შაბათ-კვირისა და უქმე დღეების გარდა) ორჯერად კვებას, ბენეფიციართა აკადემიური საჭიროებების გამოვლენას/დაკმაყოფილება,საყოფაცხოვრებო და სახელობო-პროფესიული უნარ-ჩვევების განვითარება, ამბულატორიული სამედიცინო და ფსიქოლოგიური მომსახურების ორგანიზება, შშმ პირების (მათ შორის, შეზღუდული შესაძლებლობის სტატუსის მქონე ბავშვების) შემთხვევაში ცენტრებში მიყვანისა და შინ დაბრუნების ორგანიზება</t>
  </si>
  <si>
    <t>2017 წელს გათვალისწინებულ მომსახურებათა შემთხვევების რაოდენობამ თვეში საშუალოდ შეადგინა - 258</t>
  </si>
  <si>
    <t>10 სურდოთარჯიმანი  სმენადაქვეითებულ პირებს მოემსახურება საქართველოს 8 რეგიონში</t>
  </si>
  <si>
    <t>2017 წელს მომსახურება გაეწია თვეში საშუალოდ - 59 ბენეფიციარს</t>
  </si>
  <si>
    <t>86 ბენეფიციარის 24-საათიანი თავშესაფრით, კვების პროდუქტებით, ასაკის, სქესისა და სეზონის შესაბამისი სამოსითა და პირადი ჰიგიენისათვის აუცილებელი ნივთებით უზრუნველყოფა, პროფესიული და არაფორმალური განათლების მიღებაში დახმარება, საჭიროების შემთხვევაში, ამბულატორიული და სტაციონარული სამედიცინო მომსახურების ორგანიზება, ფსიქოლოგის მომსახურება, სხვა დამატებითი საჭიროებების უზრუნველყოფა</t>
  </si>
  <si>
    <t xml:space="preserve"> 2017 წელს მომსახურება გაეწია თვეში საშუალოდ - 1421-ს</t>
  </si>
  <si>
    <t>1440 ბენეფიციარის ინდივიდუალური განვითარებისა და საჭიროებების შესაბამისი 24 საათიანი ზრუნვა,  დამოუკიდებელი  ცხოვრებისათვის მომზადება</t>
  </si>
  <si>
    <t>2017 წელს მომსახურება გაეწია თვეში საშუალოდ -314 ბენეფიციარს</t>
  </si>
  <si>
    <t>385 ბენეფიციარის 24-საათიანი მომსახურება - მინიმუმ სამჯერადი კვება, სამოსითა და პირადი ჰიგიენისათვის აუცილებელი ნივთებით უზრუნველყოფა, ყოფითი უნარების სწავლება, განათლების მიღებაში დახმარება, საჭიროების შემთხვევაში, ამბულატორიული და სტაციონარული სამედიცინო მომსახურების ორგანიზება, დამოუკიდებელი ცხოვრებისთვის მომზადება, საქართველოს კურორტებზე, ზედიზედ არანაკლებ 12 დღის განმავლობაში დასვენება, საჭიროების შემთხვევაში – ფსიქოლოგიური მომსახურების ორგანიზება</t>
  </si>
  <si>
    <t>2017 წელს მომსახურება გაეწია - 117 ბენეფიციარს</t>
  </si>
  <si>
    <t>155 ბენეფიციარის მობილური ჯგუფის (ფსიქოლოგი, მძღოლი, თანასწორ განმანათლებელი), დღის ცენტრის, ტრანზიტული ცენტრის, კრიზისული ინტერვენციის თავშესაფრის მომსახურება, ფსიქო-სოციალური რეაბილიტაცია და ინტეგრაციის ხელშეწყობა</t>
  </si>
  <si>
    <t xml:space="preserve"> 2017 წელს მომსახურება გაეწია -231-ს</t>
  </si>
  <si>
    <t>250 ბენეფიციარის საცხოვრებლით, სამჯერადი კვებით, სამოსითა და პირადი ჰიგიენისათვის აუცილებელი ნივთებით უზრუნველყოფა, საჭიროებისამებრ, პირველადი სამედიცინო დახმარების გაწევა, ამბულატორიული და სტაციონარული სამედიცინო მომსახურების მიღების ორგანიზება, პროფესიული უნარ-ჩვევების განვითარება</t>
  </si>
  <si>
    <t>2017 წელს მომსახურება გაეწია- 40 ბენეფიცაირს</t>
  </si>
  <si>
    <t xml:space="preserve">2017 წელს მომსახურება გაეწია 7 ბენეფიციარს </t>
  </si>
  <si>
    <t>60 ბენეფიციარის მომვლელის, განვითარების სპეციალისტის და მულტიდისციპლინური გუნდის სპეციალისტ(ებ)ის (ოკუპაციური თერაპევტი, მეტყველების სპეციალისტი, ფსიქოლოგი, პედიატრი, სოციალური მუშაკი) მომსახურება</t>
  </si>
  <si>
    <t>14 ბენეფიციარისთვის ინდივიდუალურ საჭიროებებზე მორგებული სერვისის მიწოდება</t>
  </si>
  <si>
    <t> გაუმჯობესდება მაღალმთიან დასახლებებში მცხოვრები ოჯახების სოციალური მდგომარეობა, მაღალმთიან დასახლებაში მცხოვრები პენსიონერები/სოციალური პაკეტის მიმღები პირები მიიღებენ სახელმწიფო გასაცემელს გაზრდილი ოდენობით</t>
  </si>
  <si>
    <t>პენსიის 20%-იანი დანამატი საშუალოთ თვეში მიიღო მაღალმთიან დასახლებაში მუდმივად მცხოვრებმა 65 ათასამდე პენსიონერმა,  სოციალური პაკეტის 20%-იანი დანამატი თვეში საშუალოდ 13 ათასამდე სოციალური პაკეტის მიმღებმა პირმა, ხოლო მაღალმთიან დასახლებაში მცხოვრები აბონენტების ელექტროენერგიის შეღავათი - 70 ათასამდე პირმა</t>
  </si>
  <si>
    <t xml:space="preserve">ადამიანით ვაჭრობასთან (ტრეფიკინგის) დანაშაულთან და ოჯახში ძალადობის პრობლემასთან დაკავშირებით საზოგადოებაში  ცნობიერების დონის ამაღლება; 
ოჯახში ძალადობის მსხვეპლთა მიერ თავშესაფრით სარგებლობის უზრუნველყოფა;  ოჯახში ძალადობის მსხვერპლთა მიმართ საინტეგრაციო პროგრამების განხორციელება. 
 შეზღუდული შესაძლებლობების მქონე პირთა, ხანდაზმულთა და მშობელთა მზრუნველობამოკლებული ბავშვთა ცხოვრების ხარისხის გაუმჯობესება, მათი საზოგადოებაში ინტეგრაციის უნარის გაძლიერება.
</t>
  </si>
  <si>
    <t xml:space="preserve"> სახელმწიფოს მიერ მიღწეულია სამედიცინო სერვისებით მოსახლეობის უნივერსალური მოცვა,  მიზნობრივი ჯგუფები უზრუნველყოფილნი არიან შესაბამისი სამედიცინო მომსახურებით</t>
  </si>
  <si>
    <t xml:space="preserve">საქართველოს მოსახლეობისათვის უზრუნველყოფილია ჯანდაცვის სერვისებზე ფინანსური და გეოგრაფიული ხელმისაწვდომობა და საბაზისო მაჩვენებლის შენარჩუნება; </t>
  </si>
  <si>
    <t xml:space="preserve">
2017 წელს დაფიქსირდა 1 200 000-მდე შემთხვევა. </t>
  </si>
  <si>
    <t>კიბოს სკრინინგის კომპონენტი</t>
  </si>
  <si>
    <t>საშვილოსნოს ყელის ორგანიზებული სკრინინგი</t>
  </si>
  <si>
    <t>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t>
  </si>
  <si>
    <t>ეპილეფსიის დიაგნოსტიკა და ზედამხედველობა</t>
  </si>
  <si>
    <t>დღენაკლულთა რეტინოპათიის სკრინინგის პილოტი</t>
  </si>
  <si>
    <t>საინფორმაციო რეგისტრების და ელექტრონული მოდულების განვითარება</t>
  </si>
  <si>
    <t xml:space="preserve"> ბავშვთა ასაკის მენტალური დარღვევების ადრეული გამოვლენა და სერვისზე ხელმისაწვდომობის უზრუნველყოფა;</t>
  </si>
  <si>
    <t>ეპილეფსიის დიაგნოსტიკის და სერვისზე ხელმისაწვდომობის გაუმჯობესება;</t>
  </si>
  <si>
    <t xml:space="preserve"> დღენაკლულთა რეტინოპათიის ადრეული გამოვლენა და მკურნალობის სქემებში დროული ჩართვა</t>
  </si>
  <si>
    <t>სხვადასხვა ლოკალიზაციის კიბოს ადრეულ სტადიაზე გამოვლენის  მაჩვენებლების გაუმჯობესება; 
 საშვილოსნოს ყელის კიბოს ადრეულ სტადიაზე გამოვლენის მაჩვენებლის გაზრდა, სოფლის ექიმების აქტიური ჩართულობის (Pap-ტესტის აღება) და მოსახლეობის ინფორმირებულობის დონის ამაღლების გზით სკრინინგული კვლევით მოცვის მაჩვენებლის გაუმჯობესება, მონიტორინგის სისტემის სრულყოფა;</t>
  </si>
  <si>
    <t>1-6 ასაკის ბავშვებში გონებრივი ჩამორჩენილობის ადრეული გამოვლენა: მომსახურება გაეწია 1283   ბავშვს;</t>
  </si>
  <si>
    <t>ეპილეფსიის პირველადი დიაგნოსტიკა:  გამოკვლეული იქნა -  2359 ბენეფიციარი</t>
  </si>
  <si>
    <t>დღენაკლულთა რეტინოპათიის სკრინინგის პილოტის კომპონენტის ფარგლებში პირველადი სკრინინგი ჩაუტარდა 553 ბენეფიციარს, დაფიქსირდა განმეორებითი კვლევის 1425 შემთხვევა</t>
  </si>
  <si>
    <t xml:space="preserve">კიბოს ახლად გამოვლენილ შემთხვევებში მე–4 და მე–3 სტადიაზე გამოვლენილი შემთხვევების წილის შემცირება 3% (2017 წლის მონაცემებთან შედარებით); მიზნობრივი პოპულაციის მოცვის მაჩვენებელი - 30%; საშვილოსნოს ყელის კიბოს ახლად გამოვლენილ შემთხვევებში მე–4 და მე–3 სტადიაზე გამოვლენილი შემთხვევები შეადგენს არაუმეტეს 20%-ს; </t>
  </si>
  <si>
    <t xml:space="preserve">სერვისის ხელმისაწვდომობა უზრუნველყოფილია ქ.თბილისის და დამატებით 1 ქალაქის მასშტაბით; </t>
  </si>
  <si>
    <t xml:space="preserve">40-70 ასაკობრივი ჯგუფის ქალებში ძუძუს კიბოს სკრინინგი - 22 440; 
25-60 ასაკობრივი ჯგუფის ქალებში საშვილოსნოს ყელის კიბოს სკრინინგი - 21 788;
50-70 ასაკობრივი ჯგუფის კაცებში პროსტატის კიბოს მართვა - 6 552;
50-70 ასაკობრივი ჯგუფის მოსახლეობაში კოლორექტალური კიბოს სკრინინგი - 6021; 
საშვილოსნოს ყელის ორგანიზებული სკრინინგი (გურჯაანის მუნიციპალიტეტის მასშტაბით, შესრულების მაჩვენებელი 85.1%); </t>
  </si>
  <si>
    <t>3.2.2.1</t>
  </si>
  <si>
    <t>ვაქცინებისა და ასაცრელი მასალების შესყიდვა</t>
  </si>
  <si>
    <t>3.2.2.2</t>
  </si>
  <si>
    <t>სპეციფიკური შრატებისა და ვაქცინების შესყიდვა</t>
  </si>
  <si>
    <t>3.2.2.3</t>
  </si>
  <si>
    <t>ანტირაბიული სამკურნალო საშუალებებით უზრუნველყოფა</t>
  </si>
  <si>
    <t>3.2.2.4</t>
  </si>
  <si>
    <t>გრიპის საწინააღმდეგო ვაქცინის შესყიდვა</t>
  </si>
  <si>
    <t>3.2.2.5</t>
  </si>
  <si>
    <t>აცრა-ვიზიტისა და ექიმის კონსულტაციის მომსახურება</t>
  </si>
  <si>
    <t>3.2..2.6</t>
  </si>
  <si>
    <t>,,ცივი ჯაჭვის“ მოწყობილობების/ინვენტარის შესყიდვა და მონტაჟი</t>
  </si>
  <si>
    <t>3.2.1.1</t>
  </si>
  <si>
    <t>3.2.1.2</t>
  </si>
  <si>
    <t>3.2.1.3</t>
  </si>
  <si>
    <t>3.2.1.4</t>
  </si>
  <si>
    <t>3.2.15</t>
  </si>
  <si>
    <t>3.2.16</t>
  </si>
  <si>
    <t xml:space="preserve">მოსახლეობის მართვადი ინფექციებისაგან დაცვა, ვაქცინებითა და ვაქცინაციისათვის საჭირო სახარჯი მასალებით უწყვეტად უზრუნველყოფის გზით;
მონიტორინგისა და ლოჯისტიკის სისტემის გაუმჯობესება
</t>
  </si>
  <si>
    <t xml:space="preserve">იმუნიზაციით მიზნობრივი პოპულაციის მაქსიმალური მოცვის მაჩვენებელი - დყტ-ჰიბ-ჰეპბ -იპვ 3-95%, ოპვ 3- 95% , წწყ 1-95%, წწყ 2- 95%; ეროვნული კალენდრით გათვალისწინებული ვაქცინები და ასაცრელი მასალები შესყიდულია დაგეგმილი მოცვის შესაბამისი რაოდენობით; </t>
  </si>
  <si>
    <t xml:space="preserve">სპეციფიკური შრატები და ვაქცინები შესყიდულია დაგეგმილი რაოდენობის შესაბამისად; </t>
  </si>
  <si>
    <t xml:space="preserve">უზრუნველყოფილია ხელმისაწვდომობა ანტირაბიულ სამკურნალო საშუალებებზე ქვეყნის მასშტაბით; </t>
  </si>
  <si>
    <t xml:space="preserve">მაღალი რისკის ჯგუფების მიზნობრივი პოპულაციის მოცვის მაჩვენებელი - არანაკლებ 99%; </t>
  </si>
  <si>
    <t xml:space="preserve">წითელას მასიური გავრცელების პრევენციისა და გლობალური ელიმინაციის სტრატეგიით განსაზღვრული ღონისძიებების ფარგლებში უზრუნველყოფილია ექიმისა და ექთნის მომსახურებაზე ხელმისაწვდომობა; </t>
  </si>
  <si>
    <t xml:space="preserve">  ვაქცინების, ანტირაბიული სამკურნალო საშუალებების, სპეციფიკური შრატებისა და ასაცრელი მასალების (შპრიცებისა და უსაფრთხო ყუთების) მიღება, შენახვა და გაცემა-განაწილება მიმდინარეობს „ცივი ჯაჭვის“ პრინციპების დაცვით ცენტრალური დონიდან რეგიონულ/რაიონულ ადმინისტრაციულ ერთეულებამდე;  </t>
  </si>
  <si>
    <t>სპეციფიკური შრატები და ვაქცინები შესყიდულია დაგეგმილი რაოდენობის შესაბამისად</t>
  </si>
  <si>
    <t xml:space="preserve"> უზრუნველყოფილია ხელმისაწვდომობა ანტირაბიულ სამკურნალო საშუალებებზე ქვეყნის მასშტაბით</t>
  </si>
  <si>
    <t>გრიპის საწინააღმდეგო ვაქცინა შესყიდულია დაგეგმილი რაოდენობის შესაბამისად</t>
  </si>
  <si>
    <t>წითელას მასიური გავრცელების პრევენციისა და გლობალური ელიმინაციის სტრატეგიით განსაზღვრული ღონისძიებების ფარგლებში უზრუნველყოფილია ექიმისა და ექთნის მომსახურებაზე ხელმისაწვდომობა</t>
  </si>
  <si>
    <t>მიზნობრივი პოპულაციის იმუნიზაციით მოცვის მაჩვენებელი: დყტ-ჰიბ-ჰეპბ -იპვ 3 –  90.1%; წწყ 1 -  94.6%; წწყ 2 –  89.5%. ეროვნული კალენდრით გათვალისწინებული ვაქცინები და ასაცრელი მასალები შესყიდულია  დაგეგმილი მოცვის შესაბამისი რაოდენობით</t>
  </si>
  <si>
    <t>3.2.3.1</t>
  </si>
  <si>
    <t>რეგიონულ და მუნიციპალურ დონეზე არსებული სჯდ ცენტრებისთვის ეპიდზედამხედველობის, იმუნიზაციისა და სამედიცინო სტატისტიკის ღონისძიებათა ფარგლებში მომსახურების დაფინანსებისთვის</t>
  </si>
  <si>
    <t>3.2.3.2</t>
  </si>
  <si>
    <t xml:space="preserve">მალარიისა და სხვა ტრანსმისიური (დენგე, ზიკა, ჩიკუნგუნია, ყირიმ-კონგო, ლეიშმანიოზი და სხვა) დაავადებების პრევენციისა და კონტროლის გაუმჯობესება </t>
  </si>
  <si>
    <t>3.2.3.3</t>
  </si>
  <si>
    <t>ნოზოკომიური ინფექციების ეპიდზედამხედველობა</t>
  </si>
  <si>
    <t>3.2.3.4</t>
  </si>
  <si>
    <t>ვირუსული დიარეების კვლევა</t>
  </si>
  <si>
    <t>3.2.3.5</t>
  </si>
  <si>
    <t xml:space="preserve">გრიპზე,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სეზონურ/პანდემიურ გრიპზე რეაგირება (მ.შ. საყრდენი ბაზების მომსახურება თვეში არაუმეტეს 3000 ლარისა) </t>
  </si>
  <si>
    <t>გრიპის ეპიდზედამხედველობის გაუმჯობესება სენტინელური მეთვალყურეობის გზით.</t>
  </si>
  <si>
    <t>მწვავე დიარეულ დაავადებებზე ზედამხედველობა;</t>
  </si>
  <si>
    <t>ნოზოკომიური ინფექციების კონტროლი</t>
  </si>
  <si>
    <t xml:space="preserve">მალარიის და სხვა პარაზიტული დაავადებების პროფილაქტიკისა და კონტროლის გაუმჯობესება;
</t>
  </si>
  <si>
    <t xml:space="preserve">გადამდები დაავადებების დროულად გამოვლენის მაჩვენებლის გაზრდა; იმუნოპროფილაქტიკისათვის საჭირო მასალის და აღჭურვილობის აუცილებელი მარაგით უზრუნველყოფის მონიტორინგი;
ლოჯისტიკისა და მონიტორინგის ეფექტური სისტემის დანერგვა;
</t>
  </si>
  <si>
    <t xml:space="preserve">საბაზისო მაჩვენებლის შენარჩუნება; </t>
  </si>
  <si>
    <t>ნოზოკომიური ინფექციების ზედამხედველობის სენტინელური ბაზების რაოდენობა გაიზარდა 20%-ით (2017 წელთან შედარებით); განისაზღვრა ყველა კლინიკის ბაზაზე ნოზოკომიური ინფექციების გამომწვევი წამყვანი პათოგენები და მათი ანტიბიოტიკებისადმი რეზისტენტობა;</t>
  </si>
  <si>
    <t xml:space="preserve">-მწვავე დიარეულ დაავადებებზე ზედამხედველობა (როტავირუსულ, ადენოვირუსულ და ნოროვირუსულ ინფექციებზე) დამყარებულია ქ.თბილისის არანაკლებ 2 ბავშვთა საავადმყოფოს და დამატებით 1 ქალაქის ბაზაზე; -მიმწოდებელი დაწესებულებების მიერ მოწოდებულია ნიმუშების დაგეგმილი რაოდენობის არანაკლებ 75% როტა, ნორო და ადენოვირუსულ ინფექციებზე ლაბორატორიული დიაგნოსტიკის მიზნით; </t>
  </si>
  <si>
    <t>ნოზოკომიურ ინფექციებზე გამოკვლეული ნიმუშის რაოდენობა - 555;</t>
  </si>
  <si>
    <t xml:space="preserve"> მწვავე და ქრონიკული დიარეის მქონე პაციენტების რაოდენობა, რომელთა ფეკალიების ნიმუშები გამოკვლეულ იქნა ბაქტერიულ, ვირუსულ პათოგენებზე - 192;</t>
  </si>
  <si>
    <t xml:space="preserve"> 2017-2018 წლების გრიპის სეზონისთვის აცრილ იქნა 26 927 პირი. (ვინც მივიდა 100 % აცრეს, დაფიქსირდა 26 927 პირი)</t>
  </si>
  <si>
    <t xml:space="preserve">საბაზისო მაჩვენებლის შენარჩუნება (საყრდენი ბაზიდან მოწოდებული კლინიკური ნიმუშის ანარაკლებ 95%-ში ჩატარებულია კონფირმაციული კვლევა გრიპის ვირუსზე); </t>
  </si>
  <si>
    <t xml:space="preserve">მალარიაზე გამოკვლეული საეჭვო კლინიკური ნიშნების მქონე პირთა პროცენტული წილი შეადგენს დასახული მიზნის 93.26%-ს (1455 პირი); მალარიისა და სხვა ტრანსმისიური დაავადებების გადამტანების გავრცელების, ინსექტიციდით დამუშავებული ტერიტორიების (საცხოვრებელი და არასაცხოვრებელი) პროცენტული წილი შეადგენს დასახული მიზნის 100.07%-ს; ქვეყნის მასშტაბით ჩატარებული კვლევების (სისხლის სქელი წვეთი და ნაცხები) შედეგების 17% გადამოწმდა (დასახული იყო 10%) ცენტრის ლაბორატორიაში; მალარიის ადგილობრივი შემთხვევების რაოდენობა - არ დაფიქსირებულა;
</t>
  </si>
  <si>
    <t xml:space="preserve">რეგიონულ და მუნიციპალურ დონეზე არსებული სჯდ ცენტრების 100%-ის მიერ ხორციელდება სამედიცინო სტატისტიკური ინფორმაციის შეგროვება და წარმოდგენა; ეპიდზედამხედველობის ერთიან სისტემაში ჩართულია და მონაწილეობს მუნიციპალური სჯდ ცენტრების 100%; -საქართველოს ყველა რაიონში არსებობს ინფრასტრუქტურა და საშუალებები ვაქცინების, შრატების და ასაცრელი მასალების ცივი ჯაჭვის პრინციპის დაცვით შენახვისა და ლოჯისტიკის უზრუნველსაყოფად; -სამოქმედო არეალზე იმუნიზაციის დაგეგმვის და სერვისის მიწოდების თაობაზე ინფორმაციის წარმოდგენა ხორციელდება მუნიციპალური სჯდ ცენტრების 100%-ის მიერ; -იმუნიზაციის მოდული დანერგილია სჯდ ცენტრების 100%-ში; -ეპიდზედამხედველობა წარმოებს ტუბერკულოზის კონტაქტირებულ პირთა აქტიური მოძიებისათვის (ერთ პაციენტზე - 4.0 კონტაქტი); -იმუნიზაციის სერვისის მიმწოდებელ დაწესებულებების 100%-ის შეფასება, პროგრამის ჩართვისათვის დადგენილი კრიტერიუმების დაკმაყოფილების თაობაზე; </t>
  </si>
  <si>
    <t>საბაზისე მონაცემები შენარჩუნებულია</t>
  </si>
  <si>
    <t>3.2.4.1</t>
  </si>
  <si>
    <t>დონორული სისხლის კვლევა В და С ჰეპატიტზე, აივ-ინფექციასა/ შიდსა და სიფილისზე</t>
  </si>
  <si>
    <t>3.2.4.2</t>
  </si>
  <si>
    <t>ხარისხის გარე კონტროლის და მონიტორინგის უზრუნველყოფა (მ.შ. სისხლის დონორთა ერთიანი ეროვნული ელექტრონული ბაზის ადმინისტრირება და სრულყოფა)</t>
  </si>
  <si>
    <t>3.2.4.3</t>
  </si>
  <si>
    <t>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მათ შორის  "უანგარო დონორთა მსოფლიო დღესთან" დაკავშირებული ღონისძიებების მხარდაჭერა</t>
  </si>
  <si>
    <t>მთლიან დონაციებში უანგარო დონაციების ხვედრითი  წილი შეადგენს 28%-ს (სულ - 77 139 დონაცია, უანგარო 21 685), რაც აღემატება 2015 (სულ - 67 160 დონაცია, მათ შორის 16 790 (25%) უანგარო) და 2016 (სულ - 80 361 დონაცია, მათ შორის 20 381 (25%) უანგარო) წლების მონაცემებს</t>
  </si>
  <si>
    <t>პროგრამაში ჩართული სისხლის ბანკებში დონორული სისხლის 100% გამოკვლეულია  B და C ჰეპატიტზე, აივ-ინფექცია/შიდსზე (EIA მეთოდით) და სიფილისზე (TPHA ან RPR მეთოდით);</t>
  </si>
  <si>
    <t>უანგარო დონაციების ხვედრითი წილის ზრდა 15%</t>
  </si>
  <si>
    <t>ხარისხის კონტროლის მიზნით სისხლის ბანკებიდან შერჩევითად ამოღებული 3000 ნიმუში რეტროსპექტულ ტესტირებას გადის ცენტრის ლაბორატორიაში; -საერთაშორისო აკრედიტაციის მქონე რეფერენს-ლაბორატორიის მიერ ხარისხის გარე კონტროლის (პროფესიული ტესტირების) ტარდება კვარტალში ერთხელ; -დაინერგა განახლებული სისხლის დონორთა ერთიანი ეროვნული ელექტრონული ბაზა;</t>
  </si>
  <si>
    <t>სისხლის ბანკებში ჩატარებული დონორთა ლაბორატორიული კვლევების 5%-ის რეტესტირება ლუგარის რეფერალური ლაბორატორიის მიერ; პროგრამაში მონაწილე ყველა სისხლის ბანკში პროფესიული ტესტირების განხორციელება საერთაშორისო სტანდარტებით აკრედიტებულ რეფერენს ლაბორატორიის მიერ; დონორთა ერთიანი ეროვნული ელექტრონული ბაზაში ყველა სისხლის ბანკის სავალდებულო მონაწილეობა;</t>
  </si>
  <si>
    <t xml:space="preserve">სისხლისა და სისხლის კომპონენტების ხარისხის კონტროლის გაუმჯობესება;
უანგარო დონაციათა მაჩვენებლის გაზრდა;
განახლებული დონორთა ერთიანი ელექტრონული საინფორმაციო ბაზის სისხლის ბანკებში და სამედიცინო დაწესებულებებში დანერგვა.
</t>
  </si>
  <si>
    <t>პროფესიული დაავადებების რეგისტრაცია დარგების მიხედვით, მათი გამომწვევი მიზეზების იდენტიფიცირება და სათანადო რეკომენდაციების მომზადება არსებული სიტუაციის გასაუმჯობესებლად</t>
  </si>
  <si>
    <t xml:space="preserve">სამუშაო ადგილებზე არსებული პროფესიული რისკების ინვენტარიზაცია და შეფასება უზრუნველყოფილია შეფასებული საწარმოების 95%-ში; პროფესიული რისკ-ფაქტორების პირველადი პრევენციის ღონისძიებათა კომპლექსისა და მავნე ფაქტორების ექსპოზიციის დონის შემცირების რეკომენდაციები შემუშავებულია დამონიტორინგებული საწარმოების 95%-ში; დასაქმებულთა ჯანმრთელობის მონიტორინგის ოპტიმალური სქემები და სამედიცინო შემოწმების პერიოდულობა მიზნობრივი ჯგუფების მიხედვით განსაზღვრულია შემოწმებული საწარმოების 95%-ში; შეფასებული საწარმოების 95%-ის ადმინისტრაციასა და დასაქმებულებს ჩაუტარდათ სწავლება პროფესიული დაავადებების პრევენციის, პროფესიული რისკების შეფასებისა და კონტროლის მექანიზმების საკითხებზე; </t>
  </si>
  <si>
    <t>3.2.6.1</t>
  </si>
  <si>
    <t>ინფექციური და პარაზიტული დაავადებების მქონე ავადმყოფთა სტაციონარული სამედიცინო დახმარებით უზრუნველყოფა.</t>
  </si>
  <si>
    <t xml:space="preserve">ინფექციური დაავადების დიაგნოზით ჰოსპიტალიზირებულ ავადმყოფთა შორის ლეტალობის მაჩვენებლის შემცირება;
ინფექციური სნეულებებით დაავადებული პირებისთვის ადეკვატური სტაციონარული მომსახურების მიწოდება.
</t>
  </si>
  <si>
    <t xml:space="preserve">ინფექციური დაავადების დიაგნოზით ჰოსპიტალიზებულ ავადმყოფთა შორის ლეტალობის მაჩვენებელი- 1.1%;
ინფექციური და პარაზიტული დაავადებების ინციდენტობა  100 000 მოსახლეზე - 2746.7
</t>
  </si>
  <si>
    <t>3.2.7.1</t>
  </si>
  <si>
    <t>ამბულატორიული მომსახურება (მათ შორის,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 12 500 ლარი თვეში)</t>
  </si>
  <si>
    <t>3.2.7.2</t>
  </si>
  <si>
    <t>ლაბორატორიული კონტროლი და ნახველის ლოჯისტიკა</t>
  </si>
  <si>
    <t>3.2.7.3</t>
  </si>
  <si>
    <t>სტაციონარული მომსახურება</t>
  </si>
  <si>
    <t>3.2.7.4</t>
  </si>
  <si>
    <t>პენიტენციური დაწესებულებებისათვის ტუბერკულოზის მართვისთვის მედიკამენტების, სხვა სახარჯი და დამხმარე მასალების შესყიდვა</t>
  </si>
  <si>
    <t>3.2.7.5</t>
  </si>
  <si>
    <t>ტუბერკულოზის პროგრამის რეგიონალური მართვა და მონიტორინგი</t>
  </si>
  <si>
    <t>3.2.7.6</t>
  </si>
  <si>
    <t>ტუბერკულოზის სამკურნალო პირველი და მეორე რიგის (სრული ღირებულების არაუმეტეს 50%) მედიკამენტების შესყიდვა</t>
  </si>
  <si>
    <t>3.2.7.7</t>
  </si>
  <si>
    <t>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 რეზისტენტული ფორმის ტუბერკულოზით დაავადებულთა (თვეში არაუმეტეს 300 პაციენტისა) ფულადი წახალისების დაფინანსება</t>
  </si>
  <si>
    <t>ფულადი წახალისება მკურნალობაზე კარგი დამყოლობისათვის 634-მა MDR პაციენტმა მიიღო. (H96 თვეში არაუმეტეს 300 პაციენტი, მაგრამ წლიურად სულ 634 მა პაციენტმა მიიღო</t>
  </si>
  <si>
    <t xml:space="preserve"> სტაციონარული მომსახურება გაეწია 1.8 ათასზე მეტ პირს და დაფიქსირდა 84.0 ათასზე მეტი საწოლდღე</t>
  </si>
  <si>
    <t xml:space="preserve">ანტიბიოტიკომგრძნობელობა I რიგის ტუბსაწინააღმდეგო პრეპარატების მიმართ - 2.5 ათასამდე, ანტიბიოტიკომგრძნობელობა II რიგის ტუბსაწინააღმდეგო პრეპარატების მიმართ - 763; </t>
  </si>
  <si>
    <t xml:space="preserve">ნახველის ლაბ. კვლევა ჩატარებულია არა უგვიანეს ნახველის აღებიდან მე-3 დღეს; ყველა საკვლევი ნიმუშის ტრანსპორტირება განხორციელებულია საკვლევი მასალის აღებიდან 24 საათში; </t>
  </si>
  <si>
    <t xml:space="preserve">სახარჯი მასალებისა და ტესტ-სისტემების გარკვეული ნაწილის დაფინანსების ვალდებულება გლობალური ფონდიდან გადმოვიდა სახელმწიფო პროგრამაში, პროგრამისათვის გამოყოფილი საბიუჯეტო ასიგნებიდან </t>
  </si>
  <si>
    <t xml:space="preserve">საჭიროების მქონე პაციენტთა 100% უზრუნველყოფილია სტაციონარული მომსახურებით; </t>
  </si>
  <si>
    <t>პენიტენციური დაწესებულებები უზრუნველყოფილი იქნებიან ტუბერკულოზის მართვისთვის მედიკამენტებით, სხვა სახარჯი და დამხმარე მასალებით მოთხოვნის შესაბამისად</t>
  </si>
  <si>
    <t xml:space="preserve">რეგიონის დონეზე DOT-ის დაგეგმვა და უზრუნველყოფის მონიტორინგი წარმოებს შემთხვევათა 100%-ში; </t>
  </si>
  <si>
    <t xml:space="preserve">ხანგრძლივ ვადიან ამბულატორიულ მკურნალობაზე რეზისტენტულ პაციენტთა დამყოლობა ფულადი წახალისების გზით: პაციენტთა რაოდენობის ზრდა - 375-მდე; </t>
  </si>
  <si>
    <t xml:space="preserve">მედიკამენტები შესყიდულია დაგეგმილი რაოდენობის მიხედვით; შესყიდული წამლებისა და პაციენტების მკურნალობისადმი სრული დამყოლობისათვის ფინანსური წახალისების შესახებ ანგარიშგება უზრუნველყოფილია 100%-ში; </t>
  </si>
  <si>
    <t xml:space="preserve">ამბულატორიული სექტორის ტუბსაწინააღმდეგო ერთეულებისა და პირველადი ჯანდაცვის ქსელში ტუბსაწინააღმდეგო აქტივობების ზედამხედველობა და მონიტორინგი სერვისის მიმწოდებელთა 100%-ში უზრუნველყოფილია; ჩატარებულია ფილტვის ტუბერკულოზით დაავადებულთა კონტაქტების ეპიდკვლევა სპეციალურად შემუშავებული კითხვარების საფუძველზე; </t>
  </si>
  <si>
    <t xml:space="preserve">ხანგრძლივვადიან ამბულატორიულ მკურნალობაზე პაციენტთა დამყოლობა;
ტუბერკულოზის პრევალენტობის შემცირება;
შემცირებული ახალი შემთხვევები;
ფილტვის ტუბერკულოზის ყველა ახლადგამოვლენილი შემთხვევის კონტაქტების ეპიდკვლევა
სპეციალურად შემუშავებული კითხვარების  საშუალებით;
მგბ+ შემთხვევების ადრეული დიაგნოსტიკა, გამოვლენა და პასუხების დროული რეფერალის უზრუნველყოფა;                                                                                                                                                
ყველა საკვლევი ნიმუშის/ნახველის ტრანსპორტირება აღებიდან 24 საათში;
პირველადი ლაბორატორიული კვლევა (ბაქტერიოსკოპიული და Gene Xpert)  ნახველის აღებიდან 3 დღის ვადაში;
ტუბერკულოზით დაავადებულ პაციენტთა უზრუნველყოფა ტუბერკულოზის საწინააღმდეგო პირველი და მეორე რიგის მედიკამენტებით.
</t>
  </si>
  <si>
    <t>3.2.8.1</t>
  </si>
  <si>
    <t>აივ-ინფექცია/შიდსზე ნებაყოფლობითი კონსულტირება და ტესტირება, მათ შორის: (აივ-ინფექცია/შიდსზე, B და C ჰეპატიტზე სკრინინგული კვლევისათვის და არვ მკურნალობის მონიტორინგისათვის საჭირო ტესტ-სისტემების და სახარჯი მასალების შესყიდვა)</t>
  </si>
  <si>
    <t>3.2.8.2</t>
  </si>
  <si>
    <t>აივ-ინფექცია/შიდსით დაავადებულთა ამბულატორიული მომსახურებით უზრუნველყოფა</t>
  </si>
  <si>
    <t>3.2.8.3</t>
  </si>
  <si>
    <t>აივ-ინფექცია/შიდსით დაავადებულთა სტაციონარული მომსახურებით უზრუნველყოფა</t>
  </si>
  <si>
    <t>3.2.8.4</t>
  </si>
  <si>
    <t>აივ-ინფექცია/შიდსის სამკურნალო პირველი რიგის (სრულად) და მეორე რიგის (სრული ღირებულების არა უმეტეს 50%) მედიკამენტების შესყიდვა</t>
  </si>
  <si>
    <t xml:space="preserve">მაღალი რისკის ქცევის მქონე ჯგუფების აივ-ინფექცია/შიდსზე ნებაყოფლობითი სკრინინგით მაქსიმალური მოცვა;
ამბულატორიული და სტაციონარული მკურნალობით სრულად უზრუნველყოფა;
შიდსით დაავადებულებში აივ-ინფექციასთან დაკავშირებული ლეტალობის შემცირება.
</t>
  </si>
  <si>
    <t>დაფიქსირდა 37.6 ათასზე მეტი ამბულატორიული მომსახურების შემთხვევა, მომსახურება გაეწია 19.2 ათასზე მეტ პაციენტს; - ტუბერკულოზის ახალი შემთხვევები და რეციდივები 100 000 მოსახლეზე - 72,8. შემცირებულია საბაზისო მაჩვენებელთან შედარებით. ტუბერკულოზის გავრცელების მაჩვენებელი 100 000 მოსახლეზე - 89.5</t>
  </si>
  <si>
    <t xml:space="preserve">საკვლევი ნიმუშის/ნახველის ფოსტის მეშვეობით რეფერალის განხორციელებაზე, 2013 წლიდან პილოტურად სამი რეგიონიდან (იმერეთი, რაჭა-ლეჩხუმი და ქვემო სვანეთი, სამეგრელო და ზემო სვანეთი, ფოთი), 2016 წლის მარტიდან მთელი ქვეყნის მასშტაბით „საქართველოს ფოსტის“ მეშვეობით, ტუბდაწესებულებებიდან განხორცილრდა საკვლევი მასალების ტრანსპორტირება ლაბორატორიებში ბიოუსაფრთხოების ნორმების სრული დაცვით. ქვეყნის მასშტაბით სულ განხორციელდა 5.416 ამანათის ტრანსპორტირება;  </t>
  </si>
  <si>
    <t xml:space="preserve">ხარისხის კონტროლის მიზნით, სს „ტუბერკულოზისა და ფილტვის დაავადებათა ეროვნულ ცენტრთან“ გაფორმებული ხელშეკრულების ფარგლებში განხორციელდა როგორც სამოქალაქო სექტორის, ასევე პატიმრობისა და თავისუფლების აღკვეთის დაწესებულებების ლაბორატორიულ ქსელში პრე და პოსტ ლაბორატორიული კვლევების პროცესის მონიტორინგი და კვლევის შედეგების შერჩევითად გადამოწმება; </t>
  </si>
  <si>
    <t xml:space="preserve">აივ-ინფექციაზე/შიდსზე ნებაყოფლობითი კონსულტირება და გამოკვლევა სკრინინგული მეთოდებით ჩატარებული აქვთ პატიმრობისა და თავისუფლების აღკვეთის დაწესებულებებში მყოფი პირების არანაკლებ 65%-ს; აივ-ინფექცია/შიდსზე ნებაყოფლობითი კონსულტირება და გამოკვლევა სკრინინგული მეთოდებით ჩატარებული აქვთ ტუბერკულოზის დიაგნოზის მქონე პაციენტების არანაკლებ 65 %-ს; აივ–ინფექცია/შიდსზე ნებაყოფლობითი კონსულტირება და გამოკვლევა სკრინინგული მეთოდებით ჩატარებული აქვთ ინექციური ნარკოტიკების მომხმარებლების და მათი სქესობრივი პარტნიორების 10%-ს. აივ-ინფექცია/შიდსზე ნებაყოფლობითი კონსულტირება და გამოკვლევა სკრინინგული მეთოდებით ჩატარებული აქვს B და/ან C ჰეპატიტების მქონე პაციენტების არანაკლებ 20%-ს ზემოაღნიშნული ჯგუფებისათვის აივ-ინფექცია/შიდსზე სკრინინგული კვლევისათვის საჭირო ტესტ-სისტემების და სახარჯი მასალების უწყვეტად მიწოდება უზრუნველყოფილია; </t>
  </si>
  <si>
    <t>ამბულატორიულ სერვისებს მიმღები - 4 000-ზე მეტი პაციენტი სრულად უზრუნველყოფილია საჭირო მკურნალობით; აივ ინფექციასთან დაკავშირებული ჰოსპიტალიზაციის რაოდენობა - 712;</t>
  </si>
  <si>
    <t xml:space="preserve">აივ-ინფექციის/შიდსის სამკურნალო პირველი რიგის მედიკამენტებით მკურნალობა ჩაუტარდა 2 686  </t>
  </si>
  <si>
    <t xml:space="preserve">პროგრამის ფარგლებში მოსარგებლეები უზრუნველყოფილნი არიან უფასო ამბულატორიული მკურნალობით; </t>
  </si>
  <si>
    <t>პროგრამის ფარგლებში მოსარგებლეები უზრუნველყოფილნი არიან უფასო სტაციონარული მკურნალობით;</t>
  </si>
  <si>
    <t xml:space="preserve">შენარჩუნებულია საბაზისო მონაცემები,  პაციენტები უზრუნველყოფილნი არიან აივ-ინფექციის/შიდსის სამკურნალო მედიკამენტებით; </t>
  </si>
  <si>
    <t xml:space="preserve">პენიტენციურ დაწესებულებებში მყოფი პირების აივ-ინფექციაზე/შიდსზე ნებაყოფლობით კონსულტაცია და გამოკვლევა სკრინინგული მეთოდებით  - გამოკვლეულ იქნა 6 138 პატიმარი. ქვეყნის მასშტაბით გამოვლინდა აივ ინფექციაზე  საეჭვო 9 შემთხვევა  და კონფირმაციული მეთოდით დადასტურდა - 8 (0.13%); ჩატარდა 43 800 მეტი სკრინინგული გამოკვლევა (გამოკვლეულ იქნა 43 092 პირი); ჰეპატიტების მქონე პაციენტების აივ-ინფექციაზე/შიდსზე ნებაყოფლობით კონსულტირება და გამოკვლევა სკრინინგული  - გამოკვლეული იქნა 14165 პაციენტი, მათგან გამოვლინდა  54  სავარაუდო შემთხვევა,  აივ ინფექცია დაუდასტურდა 51 -ს, (0,4%); 
ინექციური ნარკოტიკების მომხმარებლების (ინმ) და მათი სქესობრივი პარტნიორების აივ-ინფექციაზე/შიდსზე ნებაყოფლობითი კონსულტირება და გამოკვლევა სკრინინგული მეთოდებით სკრინინგული კვლევა ჩაუტარდა 1 443 ინმ-ს და მათ 723 სქესობრივ პარტნიორს. ინმ-ში გამოვლინდა 90 სავარაუდო და 88 დადასტურებული შემთხვევა, ხოლო ინმ-ის სქესობრივ პორტნიორებში 29 სავარაუდო და 23 დადასტურებული შემთხვევა (5,12%);
 სექს-მუშაკების, მათი კლიენტების და მსმ-ების აივ-ინფექცია/შიდსზე ნებაყოფლობით გამოკვლეულია 1710 პირი, გამოვლინდა 111 სავარაუდო დადებითი შემთხვევა და დადასტურდა 106 შემთხვევა (6,2%);
</t>
  </si>
  <si>
    <t>3.2.9.1</t>
  </si>
  <si>
    <t>ანტენატალური მეთვალყურეობა, მათ შორის: (სამედიცინო მომსახურება სიფილისზე ეჭვის შემთხვევაში)</t>
  </si>
  <si>
    <t>3.2.9.2</t>
  </si>
  <si>
    <t>გენეტიკური პათოლოგიების ადრეული გამოვლენა</t>
  </si>
  <si>
    <t>3.2.9.3</t>
  </si>
  <si>
    <t>ორსულებში B და C ჰეპატიტების, აივ-ინფექციის/შიდსის და სიფილისის განსაზღვრისათვის საჭირო ტესტებითა და სახარჯი მასალებით უზრუნველყოფა</t>
  </si>
  <si>
    <t>3.2.9.4</t>
  </si>
  <si>
    <t>ახალშობილთა და ბავშვთა სკრინინგი ჰიპოთირეოზზე, ფენილკეტონურიაზე, ჰიპერფენილალანინემიასა და მუკოვისციდოზზე</t>
  </si>
  <si>
    <t>3.2.9.5</t>
  </si>
  <si>
    <t>ახალშობილთა სმენის სკრინინგული გამოკვლევა</t>
  </si>
  <si>
    <t>3.2.9.6</t>
  </si>
  <si>
    <t>მედიკამენტებითა და საკვები დანამატით უზრუნველყოფა, მათ შორის: (ფოლიუმის მჟავისა და რკინის პრეპარატების შესყიდვა, სამკურნალო საშუალებების (მათ შორის, საკვები დანამატის) ტრანსპორტირება, შენახვა და გაცემა (საქართველოს საბაჟო ტერიტორიაზე საქონლის გაფორმების ხარჯები, მიღება, შენახვა, ტრანსპორტირება და ბენეფიციარებზე გაცემა სამედიცინო დაწესებულებების/აფთიაქების მეშვეობით), მიკროელემენტების შემცველი საკვები დანამატის შესყიდვა)</t>
  </si>
  <si>
    <t xml:space="preserve">სრული ანტენატალური ვიზიტით მოცვის მაჩვენებელის ზრდა 10%; ჩვილ ბავშვთა სიკვდილიანობის მაჩვენებლის შემცირება 1.5%; </t>
  </si>
  <si>
    <t xml:space="preserve">რისკ ჯგუფის ორსულთა 70% ჩაუტარდა სკრინინგული კვლევა; </t>
  </si>
  <si>
    <t xml:space="preserve">წინა წლის სკრინინგული კვლევის მაჩენებელი შენარჩუნებულია ან ზრდადია; დედიდან ბავშვზე აივ–ინფექცია/შიდსის გადაცემის მაჩვენებელი 0.5%-ზე ნაკლებია; დედიდან ბავშვზე B ჰეპატიტის გადაცემის მაჩვენებელი 0.5%-ზე ნაკლებია;  </t>
  </si>
  <si>
    <t xml:space="preserve">სკრინინგული კვლევით მოცვის ზრდა 10%; </t>
  </si>
  <si>
    <t xml:space="preserve">სკრინინგული კვლევით მოცვა საქართველოს მასშტაბით; </t>
  </si>
  <si>
    <t xml:space="preserve">ანტენატალური სერვისის მიმღებ ორსულთა 100% უზრუნველყოფილია ფოლიუმის მჟავით; რკინადეფიციტური ანემიის დიაგნოზის მქონე ორსულთა 80% უზრუნველყოფილია რკინის პრეპარატით. სოციალურად დაუცველი ოჯახების 6-23 თვის ასაკის ბავშვების 100% უზრუნველყოფილია მიკროელემენტების შემცველი საკვები დანამატით; </t>
  </si>
  <si>
    <t>• გენეტიკური პათოლოგიების გამოკვლევის კომპონენტის ფარგლებში განხორციელდა 4.0 ათასამდე ორსულის სკრინინგული გამოკვლევა;</t>
  </si>
  <si>
    <t xml:space="preserve">B“ და „C“ ჰეპატიტი, სიფილისი, აივ ინფექცია/შიდსი გამოკვლეულ ორსულთა რაოდენობა შეადგენს  47 555 ორსულს, „B“ ჰეპატიტზე, აივ-ინფექცია/შიდსსა და ათაშანგზე სწრაფი-მარტივი ტესტ-სისტემებით გამოკვლეულ ორსულთა რაოდენობა შეადგენს 1.5 ათასზე მეტ ორსულს, სიფილისის სწრაფი მარტივი ტესტებით ორსულობის მესამე ვიზიტზე სკრინინგი ჩაუტარდა 27 298 ბენეფიციარს. „B“ ჰეპატიტზე დაკონფირმირდა 722 სისხლის ნიმუში (დადასტურებული შემთხვევების რაოდენობა - 657), ხოლო სიფილისზე - 150 სისხლის ნიმუში (დადასტურებული შემთხვევების რაოდენობა - 51, საეჭვო - 3), „B“ ჰეპატიტის იმუნოგლობულინი გაუკეთდა 782 ბენეფიციარს. აივ-ინფექცია/შიდსზე საეჭვო შემთხვევის რაოდენობაა - 34 (უარყოფითი შედეგი - 18, დადასტურებული - 16 (61%); 5 ორსულს </t>
  </si>
  <si>
    <t xml:space="preserve"> ჰიპოთირეოზზე, ფენილკეტონურიაზე, ჰიპერფენილალანინემიასა და მუკოვისციდოზზე ახალშობილთა და ბავშვთა სკრინინგის კომპონენტის ფარგლებში გამოკვლეული იქნა 52.0 ათასზე მეტი ბენეფიციარი (53.6 ათასზე მეტი შემთხვევა);</t>
  </si>
  <si>
    <t xml:space="preserve"> სმენის სკრინინგული გამოკვლევის კომპონენტის ფარგლებში ქ. თბილისის სამშობიარო სახლებში პირველადი სკრინინგი ჩაუტარდა 22.5 ათასზე მეტ ახალშობილს. სმენის მეორადი სკრინინგი ჩაუტარდა 1 210 ახალშობილს</t>
  </si>
  <si>
    <t>რკინის პრეპარატების მიმღებთა რაოდენობა - 915; ფოლიუმის მჟავას მიმღებთა რაოდენობა - 29 931; sაკვები დანამატების მიმღები 6-23 თვის სოციალურად დაუცველი ბავშვი - 430.</t>
  </si>
  <si>
    <t>• ანტენატალური მეთვალყურეობის კომპონენტის ფარგლებში დაფიქსირდა 146.3 ათასზე მეტი  შემთხვევა;  4 სრული ანტენატალური ვიზიტი - 42677; 
0-1 წლამდე ასაკის ბავშვთა სიკვდილიანობის მაჩვენებელი 1000 ცოცხლადშობილზე -9.0; 
5 წლამდე ასაკის ბავშვთა სიკვდილიანობის მაჩვენებელი 1000 ცოცხლადშობილზე - 10.7;</t>
  </si>
  <si>
    <t>3.2.10.1</t>
  </si>
  <si>
    <t>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t>
  </si>
  <si>
    <t>3.2.10.2</t>
  </si>
  <si>
    <t>ჩანაცვლებითი თერაპიის განხორციელება და ჩამანაცვლებელი ფარმაცევტული პროდუქტის მიწოდების (ტრანსპორტირება, ბადრაგირება) უზრუნველყოფა ქ. თბილისსა და რეგიონებში (მ.შ ფსიქო-სოციალური რეაბილიტაციის უზრუნველყოფა)</t>
  </si>
  <si>
    <t>3.2.10.3</t>
  </si>
  <si>
    <t>ჩამანაცვლებელი ფარმაცევტული პროდუქტის შესყიდვა</t>
  </si>
  <si>
    <t>3.2.10.4</t>
  </si>
  <si>
    <t>ჩამანაცვლებელი ფარმაცევტული პროდუქტის ტრანსპორტირება, შენახვა და გაცემა</t>
  </si>
  <si>
    <t>3.2.10.5</t>
  </si>
  <si>
    <t>ეფექტურობის შეფასების კომპონენტი</t>
  </si>
  <si>
    <t>3.2.10.6</t>
  </si>
  <si>
    <t>ალკოჰოლის მიღებით გამოწვეული ფსიქიკური და ქცევითი აშლილობების სტაციონარული მომსახურება</t>
  </si>
  <si>
    <t>3.2.10.7</t>
  </si>
  <si>
    <t>№2 და №8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t>
  </si>
  <si>
    <t xml:space="preserve">ნარკომანიით დაავადებულ პირთა მკურნალობა (სტაციონარული დეტოქსიკაცია) და პირველადი რეაბილიტაცია, მათი ჩამანაცვლებელი ნარკოტიკით უზრუნველყოფა და სამედიცინო მეთვალყურეობა;
ალკოჰოლის მიღებით გამოწვეული ფსიქიკური აშლილობის მქონე პაციენტების სტაციონარული მომსახურება.
</t>
  </si>
  <si>
    <t xml:space="preserve">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 სააგენტოში მომართული პაციენტების 90% უზრუნველყოფილია სტაციონარული დეტქოსიკაციითა და პირველადი რეაბილიტაციით; </t>
  </si>
  <si>
    <t xml:space="preserve">ჩანაცვლებით თერაპიაზე მყოფი პაციენტების 100% უზრუნველყოფილია ჩამანაცვლებელი ფარმაცევტული პროდუქტით; </t>
  </si>
  <si>
    <t xml:space="preserve">ჩამანაცვლებელი ფარმაცევტული პროდუქტი შესყიდულია დაგეგმილი რაოდენობის მიხედვით; </t>
  </si>
  <si>
    <t xml:space="preserve">ჩამანაცვლებელი ფარმაცევტული პროდუქტის ტრანსპორტირება, შენახვა და გაცემის კომპონენტის ფარგლებში უზრუნველყოფილია მედიკამენტზე ხელმისაწვდომობა პროგრამაში მონაწილე დაწესებულებების მიხედვით; </t>
  </si>
  <si>
    <t xml:space="preserve">ეფექტურობის შეფასების კომპონენტის ფარგლებში ხორციელდება ერთიანი სტატისტიკური ინფორმაციის შეგროვება, სტატისტიკური საქმიანობის კოორდინაცია, ინფორმაციის დამუშავება და ინფორმაციული რესურსების შექმნა; </t>
  </si>
  <si>
    <t>ჩანაცვლებით თერაპიაზე მყოფ ბენეფიციართა რაოდენობა - 7 578;
 სტაციონარული დეტოქსიკაციით ნამკურნალებ პირთა რაოდენობა - 570;
 ალკოჰოლის მიღებით გამოწვეული ფსიქიკური და ქცევითი აშლილობების სტაციონარული მომსახურებით ისარგებლა 427-მა პირმა (დაფიქსირდა 2 800 ათასზე მეტი შემთხვევა).</t>
  </si>
  <si>
    <t>3.2.11.1</t>
  </si>
  <si>
    <t>თამბაქოს მოხმარების კონტროლის გაძლიერება</t>
  </si>
  <si>
    <t>3.2.11.2</t>
  </si>
  <si>
    <t xml:space="preserve">ალკოჰოლის ჭარბი მოხმარების შესახებ ცნობიერების ამაღლება </t>
  </si>
  <si>
    <t>3.2.11.3</t>
  </si>
  <si>
    <t xml:space="preserve">ჯანსაღი კვების შესახებ განათლება </t>
  </si>
  <si>
    <t>3.2.11.4</t>
  </si>
  <si>
    <t>ფიზიკური აქტივობის ხელშეწყობა</t>
  </si>
  <si>
    <t>3.2.11.5</t>
  </si>
  <si>
    <t>C ჰეპატიტის პრევენცია და მოსახლეობის განათლების ხელშეწყობა</t>
  </si>
  <si>
    <t>3.2.11.6</t>
  </si>
  <si>
    <t>ჯანმრთელობის ხელშეწყობის პოპულარიზაცია და გაძლიერება</t>
  </si>
  <si>
    <t>3.2.11.7</t>
  </si>
  <si>
    <t>ფსიქიკური ჯანმრთელობის ხელშეწყობა და ნივთიერებადამოკიდებულების პრევენცია</t>
  </si>
  <si>
    <t xml:space="preserve">თამბაქოს კონტროლის მექანიზმის გაძლიერება; თამბაქოს კონტროლის შესახებ საკანონმდებლო აქტების იმპლემენტაციის უზრუნველყოფა;
თამბაქოს საკითხებზე მოსახლეობისა და პროგრამით განსაზღვრული კონტინგენტის ინფორმირებულობის დონის ამაღლება;
თამბაქოსაგან თავისუფალი დაწესებულებების რაოდენობის გაზრდა;
თამბაქოს ცხელი ხაზის საშუალებით თამბაქოს საკითხებზე კონსულტირებული მოსახლეობის მოცვის მაღალი მაჩვენებელი;
თამბაქოსთვის თავის დანებების კონსულტირების პრინციპების შესახებ პჯდ მედ.პერსონალის ცოდნის დონის გაზრდა;
მოსახლეობის ცნობიერების ამაღლება C ჰეპატიტის პრევენციის, ადრეული გამოვლენისა და დროული მკურნალობის მნიშვნელობის შესახებ;
ჯანმრთელობის საკითხების მოსახლეობის განათლება და ცნობიერების ამაღლება; სწორი ქცევის ფორმირების ხელშეწყობა;
ჯანმრთელობის ხელშემწყობი გარემოს შექმნა, რაც მოსახლეობას ჯანმრთელობის განმსაზღვრელი ფაქტორების უკეთესი კონტროლისა და მათი გაუმჯობესების საშუალებას მისცემს.
</t>
  </si>
  <si>
    <t xml:space="preserve">მოსახლეობის განათლების დონის ამაღლება ჯანსაღი ცხოვრების წესის თაობაზე; მოსახლეობის ინფორმირება C ჰეპატიტის პრევენციის, ადრეული გამოვლენისა და დროული მკურნალობის მნიშვნელობის შესახებ; ალკოჰოლის საკითხებზე მოსახლეობის ცნობიერების დონის ამაღლება; თამბაქოს კონტროლის მექანიზმის გაძლიერება; თამბაქოს საკითხებზე მოსახლეობისა და პროგრამით განსაზღვრული კონტინგენტის ინფორმირებულობის დონის ამაღლება; ჯანსაღი კვების შესახებ მოსახლეობის განათლების დონის ამაღლება; მოსახლეობის ცოდნის დონის ზრდა, რომელმაც იცის რეგულარული ფიზიკური აქტივობის რაობის შესახებ; ფსიქიკური პრობლემების მქონე ადამიანების და მოწყვლადი ჯგუფების ცოდნის დონის ამაღლება პრობლემის დროული გამოვლენის და სრულყოფილი მკურნალობის მნიშვნელობის შესახებ; სოციალურ მუშაკთა და პირველადი ჯანდაცვის სამედიცინო პერსონალის ცოდნის დონის ამაღლება; </t>
  </si>
  <si>
    <t>3.2.12.1</t>
  </si>
  <si>
    <t xml:space="preserve">სკრინინგული კომპონენტი </t>
  </si>
  <si>
    <t>3.2.12.2</t>
  </si>
  <si>
    <t xml:space="preserve">C ჰეპატიტით დაავადებულ პირთა დიაგნოსტიკა </t>
  </si>
  <si>
    <t>3.2.12.3</t>
  </si>
  <si>
    <t xml:space="preserve">C ჰეპატიტით დაავადებულ პირთა C ჰეპატიტის სამკურნალო ფარმაცევტული პროდუქტით უზრუნველყოფა </t>
  </si>
  <si>
    <t>3.2.12.4</t>
  </si>
  <si>
    <t>მედიკამენტების ლოჯისტიკა</t>
  </si>
  <si>
    <t xml:space="preserve">C ჰეპატიტის სკრინინგული კვლევების მოცვის არეალის გაფართოება;
პროგრამაში ჩართული განკურნებული პაციენტების რაოდენობის ზრდა;
C ჰეპატიტის პრევალენტობის და ინციდენტობის შემცირება.
</t>
  </si>
  <si>
    <t xml:space="preserve">მოცვის გაზრდა 50%; </t>
  </si>
  <si>
    <t xml:space="preserve">წინა წლის მაჩვენებელი შენარჩუნებულია ან ზრდადია; </t>
  </si>
  <si>
    <t xml:space="preserve">უზრუნველყოფილია მედიკამენტზე ხელმისაწვდომობა პროგრამაში მონაწილე დაწესებულებების მიხედვით; </t>
  </si>
  <si>
    <t>სკრინინგით გამოვლენილ პროგრამაში მომართულ პაციენტთა 100% უზრუნველყოფილია დიაგნოსტიკური კვლევებით; 
სააგენტოში დარეგისტრირებულ პაციენტთა 95% უზრუნველყოფილია C ჰეპატიტის სამკურნალო ფარმაცევტული პროდუქტით;
მკურნალობის კომპონენტში მყოფი პაციენტების დასრულებული კურსი - 90%; პროგრამაში ჩართულ პაციენტთა შორის, რომლებმაც დაასრულეს მკურნალობა, 98%-ში მიღწეულია დადებითი შედეგი.</t>
  </si>
  <si>
    <t>3.3.1.1</t>
  </si>
  <si>
    <t>სათემო ამბულატორიული მომსახურება</t>
  </si>
  <si>
    <t>3.3.1.2</t>
  </si>
  <si>
    <t>ფსიქოსოციალური რეაბილიტაცია</t>
  </si>
  <si>
    <t>3.3.1.3</t>
  </si>
  <si>
    <t>ბავშვთა ფსიქიკური ჯანმრთელობა</t>
  </si>
  <si>
    <t>3.3.1.4</t>
  </si>
  <si>
    <t>ფსიქიატრიული კრიზისული ინტერვენციის სამსახური მოზრდილთათვის</t>
  </si>
  <si>
    <t>3.3.1.5</t>
  </si>
  <si>
    <t>თემზე დაფუძნებული მობილური გუნდის მომსახურება</t>
  </si>
  <si>
    <t>3.3.1.6</t>
  </si>
  <si>
    <t>ფსიქიკური აშლილობის მქონე მოზრდილთა ფსიქიატრიული სტაციონარული მომსახურება</t>
  </si>
  <si>
    <t>3.3.1.7</t>
  </si>
  <si>
    <t>ფსიქიკური დარღვევების მქონე შშმ პირთა თავშესაფრით უზრუნველყოფის კომპონენტი</t>
  </si>
  <si>
    <t>3.3.1.8</t>
  </si>
  <si>
    <t>ფსიქიკური აშლილობის მქონე ბავშვთა ფსიქიატრიული სტაციონარული მომსახურება</t>
  </si>
  <si>
    <t xml:space="preserve">ფსიქიკური აშლილობის მქონე პირებისთვის ადეკვატური ამბულატორიული და სტაციონარული მომსახურების მიწოდება;
ფსიქიკური და ქცევითი აშლილობების  მქონე პაციენტთა სიცოცხლის ხარისხის გაუმჯობესება.
</t>
  </si>
  <si>
    <t xml:space="preserve"> ბავშვთა ფსიქიკური ჯანმრთელობის ამბულატორიული მომსახურებით ისარგებლა 385 ბავშვმა</t>
  </si>
  <si>
    <t>• ფსიქიატრიული კრიზისული ინტერვენციის კომპონენტის ფარგლებში მომსახურება გაეწია 561 პაციენტს;</t>
  </si>
  <si>
    <t>ფსიქო–სოციალური რეაბილიტაციის ამბულატორიული მომსახურებით ისარგებლა 92 პაციენტმა, ფსიქოსოციალური რეაბილიტაცია ჩაუტარდა 92 ბენეფიციარს;</t>
  </si>
  <si>
    <t>თემზე დაფუძნებული მობილური გუნდის მომსახურებით ისარგებლა 128 ბენეფიციარმა</t>
  </si>
  <si>
    <t xml:space="preserve">ფსიქიატრიული ამბულატორიული მომსახურებით - 19.9 ათასზე მეტმა პაციენტმა; </t>
  </si>
  <si>
    <t xml:space="preserve">• ფსიქიატრიული სტაციონარული მომსახურების ბავშვთა და მოზრდილთა ფსიქიატრიული სტაციონარული მომსახურების ფარგლებში მომსახურება ჩაუტარდა 4.7 ათასამდე ბენეფიციარს, </t>
  </si>
  <si>
    <t>ფსიქიკური დარღვევების მქონე პირთა თავშესაფრით უზრუნველყოფის კომპონენტით ისარგებლა 105 - მა პირმა, დაფიქსირდა 35 381 საწოლ/დღე.</t>
  </si>
  <si>
    <t xml:space="preserve">მოცვის მაჩვენებლის ზრდა 10%; </t>
  </si>
  <si>
    <t xml:space="preserve">შესაბამისი კრიტერიუმების მქონე, მომართული პაციენტების 100% უზრუნველყოფილია ფსიქოსოციალური რეაბილიტაციის სერვისით; </t>
  </si>
  <si>
    <t xml:space="preserve">ფსიქიკური მდგომარეობის და ქცევის ცვლილების მქონე, 18 წლამდე ასაკის ბავშვები უზრუნველყოფილი არიან ნეიროგანვითარებითი და ფსიატრიული გუნდის მომსახურებით. მომართვის შემთხვევაში 100%; </t>
  </si>
  <si>
    <t xml:space="preserve">თემზე დაფუძნებული ფსიქიატრიული სერვისების მოცვის გაზრდა 50%; </t>
  </si>
  <si>
    <t xml:space="preserve"> მაჩვენებელი შენარჩუნებულია; </t>
  </si>
  <si>
    <t>3.3.2.1</t>
  </si>
  <si>
    <t>შაქრიანი დიაბეტით დაავადებულ ბავშვთა მომსახურება</t>
  </si>
  <si>
    <t>3.3.2.2</t>
  </si>
  <si>
    <t>სპეციალიზებული ამბულატორიული დახმარება</t>
  </si>
  <si>
    <t>3.3.2.3</t>
  </si>
  <si>
    <t>შაქრიანი დიაბეტით დაავადებულ პაციენტთა მედიკამენტებით უზრუნველყოფა</t>
  </si>
  <si>
    <t>3.3.2.4</t>
  </si>
  <si>
    <t>უშაქრო დიაბეტით დაავადებულთა მედიკამენტებით უზრუნველყოფა</t>
  </si>
  <si>
    <t>3.3.2.5</t>
  </si>
  <si>
    <t>სპეციალურ სამკურნალო საშუალებათა ტრანსპორტირების, შენახვისა და გაცემის ხარჯები</t>
  </si>
  <si>
    <t xml:space="preserve">პროგრამაში ჩართულ ბენეფიციართა რაოდენობა;
დიაბეტით გამოწვეული სპეციფიკური გართულებების შემცირება.
</t>
  </si>
  <si>
    <t xml:space="preserve">• შაქრიანი დიაბეტით დაავადებულ ბავშვთა მომსახურების კომპონენტით ისარგებლა 1 016 პაციენტმა (10 903  შემთხვევა);
• სპეციალიზებული აბულატორიული დახმარების კომპონენტით ისარგებლა 5.1 ათასზე მეტმა პაციენტმა  (5 128 შემთხვევა).
</t>
  </si>
  <si>
    <t xml:space="preserve">წინა წელთან შედარებით მოცვის მაჩვენებლის ზრდა 10%; </t>
  </si>
  <si>
    <t xml:space="preserve">მაჩვენებელი შენარჩუნებულია; </t>
  </si>
  <si>
    <t>3.3.3.1</t>
  </si>
  <si>
    <t>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t>
  </si>
  <si>
    <t>ბავშვთა ონკოჰემატოლოგიური მომსახურებით მოცული ბენეფიციარები.</t>
  </si>
  <si>
    <t>• პროგრამის ფარგლებში დაფიქსირდა 18 წლამდე ასაკის ბავშვთა ამბულატორიული და სტაციონარული მომსახურების 15.3 ათასამდე შემთხვევა და პროგრამით ისარგებლა 126-მა ბენეფიციარმა. ბავშვთა ასაკის  ონკოჰემატოლოგიური მომსახურების საჭიროების მქონე პაციენტების 100% აქვს შესაძლებლობა, ისარგებლოს პროგრამული სერვისებით</t>
  </si>
  <si>
    <t>3.3.4.1</t>
  </si>
  <si>
    <t>ჰემოდიალიზით უზრუნველყოფა</t>
  </si>
  <si>
    <t>3.3.4.2</t>
  </si>
  <si>
    <t>პერიტონეული დიალიზით უზრუნველყოფა</t>
  </si>
  <si>
    <t>3.3.4.3</t>
  </si>
  <si>
    <t>ჰემო და პერიტონეული დიალიზისათვის საჭირო სადიალიზე საშუალებების, მასალისა და მედიკამენტების შესყიდვა და მიწოდება</t>
  </si>
  <si>
    <t>3.3.4.4</t>
  </si>
  <si>
    <t>თირკმლის ტრანსპლანტაცია</t>
  </si>
  <si>
    <t>3.3.4.5</t>
  </si>
  <si>
    <t>ორგანოგადანერგილთა იმუნოსუპრესული მედიკამენტებით უზრუნველყოფა</t>
  </si>
  <si>
    <t>3.3.4.6</t>
  </si>
  <si>
    <t>სამკურნალო საშუალებათა ტრანსპორტირება, შენახვა და გაცემა</t>
  </si>
  <si>
    <t>თირკმლის ტერმინალური უკმარისობით დაავადებული პირების დიალიზით უზრუნველყოფა და მოცვა.</t>
  </si>
  <si>
    <t xml:space="preserve">ჰემოდიალიზის საჭიროების მქონე პაციენტთა 100% მოცვა; </t>
  </si>
  <si>
    <t xml:space="preserve">პერიტონეული დიალიზის საჭიროების მქონე პაციენტთა 100% მოცვა; </t>
  </si>
  <si>
    <t>ჰემო და პერიტონეული დიალიზისათვის საჭირო სადიალიზე საშუალებები, მასალები და მედიკამენტები შესყიდულია დაგეგმილი რაოდენობის მიხედვით და უზრუნველყოფილია მიწოდება სერვისის მიმწოდებელ დაწესებულებებამდე;</t>
  </si>
  <si>
    <t>სერვისით უზრუნველყოფის მაჩვენებელი შენარჩუნებულია ან ზრდადია;</t>
  </si>
  <si>
    <t xml:space="preserve">ორგანოგადანერგილ პაციენტთა 100% უზრუნველყოფილია იმუნოსუპრესული მედიკამენტებით; </t>
  </si>
  <si>
    <t xml:space="preserve">ჰემო და პერიტონეული დიალიზით მკურნალობის პროგრამაში ჩართული იყო 3.0 ათასზე მეტი პაციენტი, სულ დაფიქსირდა ჰემოდიალიზის 339.1 ათასამდე სეანსი, პერიტონეული დიალიზით უზრუნველყოფის 1.0 ათასზე მეტი  შემთხვევა  და ისარგებლა 115 პაციენტმა;
• დაფიქსირდა თირკმლის ტრანსპლანტაციის 20 შემთხვევა;
• განხორციელდა ჰემო და პერიტონეული დიალიზისათვის საჭირო სადიალიზე საშუალებების, მასალისა და მედიკამენტების შესყიდვა.
</t>
  </si>
  <si>
    <t>3.3.5.1</t>
  </si>
  <si>
    <t>ინკურაბელურ პაციენტთა ამბულატორიული პალიატიური მზრუნველობა</t>
  </si>
  <si>
    <t>3.3.5.2</t>
  </si>
  <si>
    <t>ინკურაბელურ პაციენტთა სტაციონარული პალიატიური მზრუნველობა</t>
  </si>
  <si>
    <t>3.3.5.3</t>
  </si>
  <si>
    <t>ინკურაბელურ პაციენტთა მედიკამენტებით უზრუნველყოფა</t>
  </si>
  <si>
    <t>3.3.5.4</t>
  </si>
  <si>
    <t>პალიატიური ზრუნვით მოცული ინკურაბელური ბენეფიციარები</t>
  </si>
  <si>
    <t xml:space="preserve">პროგრამით მოცულ არეალში მიზნობრივი პოპულაცია 100%-ით უზრუნველყოფილია ამბულატორიული პალიატიური მზრუნველობით; </t>
  </si>
  <si>
    <t xml:space="preserve">მომართული ინკურაბელური პაციენტების 100% უზრუნველყოფილია სტაციონარული პალიატიური მზრუნველობით; </t>
  </si>
  <si>
    <t>ინკურაბელური პაციენტები უზრუნველყოფილია ნარკოტიკული ტკივილგამაყუჩებელი მედიკამენტებით;</t>
  </si>
  <si>
    <t>ამბულატორიული პალიატიური ზრუნვით მოცული ინკურაბელური ბენეფიციარების რაოდენობა - 894 და სტაციონარული პალიატიური ზრუნვით მოცული ინკურაბელური ბენეფიციარების რაოდენობა - 997</t>
  </si>
  <si>
    <t>3.3.6.1</t>
  </si>
  <si>
    <t>იშვიათი დაავადებების მქონე  18 წლამდე ასაკის ბავშვთა ამბულატორიული მომსახურება</t>
  </si>
  <si>
    <t>3.3.6.2</t>
  </si>
  <si>
    <t>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t>
  </si>
  <si>
    <t>3.3.6.3</t>
  </si>
  <si>
    <t>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t>
  </si>
  <si>
    <t>3.3.6.4</t>
  </si>
  <si>
    <t>ჰემოფილიით დაავადებულ ბავშვთა და მოზრდილთა მედიკამენტებით უზრუნველყოფა</t>
  </si>
  <si>
    <t>3.3.6.5</t>
  </si>
  <si>
    <t>ფენილკეტონურიით დაავადებულთა სამკურნალო საკვები დანამატით უზრუნველყოფა</t>
  </si>
  <si>
    <t>3.3.6.6</t>
  </si>
  <si>
    <t>მუკოვისციდოზით დაავადებულთა სპეციფიკური მედიკამენტებით უზრუნველყოფა</t>
  </si>
  <si>
    <t>3.3.6.7</t>
  </si>
  <si>
    <t>მემკვიდრული ჰიპოგამაგლობულინემიით (ბრუტონის დაავადება) დაავადებულ 18 წლამდე ასაკის ბავშვთა სპეციფიკური მედიკამენტებით  უზრუნველყოფა</t>
  </si>
  <si>
    <t>3.3.6.8</t>
  </si>
  <si>
    <t>ზრდის ჰორმონის დეფიციტისა და ტერნერის სინდრომის მქონე ბავშვთა და მოზარდთა ზრდის ჰორმონით უზრუნველყოფა</t>
  </si>
  <si>
    <t>3.3.6.9</t>
  </si>
  <si>
    <t>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t>
  </si>
  <si>
    <t>3.3.6.10</t>
  </si>
  <si>
    <t>დიდი თალასემიით დაავადებულთათვის რკინის შემბოჭავი პრეპარატებით უზრუნველყოფა</t>
  </si>
  <si>
    <t>3.3.6.11</t>
  </si>
  <si>
    <t>სპეციალური სამკურნალო საშუალებათა ტრანსპორტირების, შენახვისა და გაცემის ხარჯები</t>
  </si>
  <si>
    <t xml:space="preserve">ქვეპროგრამით მოცული ბენეფიციარები;
ქვეპროგრამით მოცული იშვიათ დაავადებათა  და ჩანაცვლებით მკურნალობას დაქვემდებარებული ნოზოლოგიების რაოდენობა.
</t>
  </si>
  <si>
    <t xml:space="preserve">• სტაციონარული მომსახურება გაეწია იშვიათი დაავადებების მქონე და მუდმივ ჩანაცვლებით მკურნალობას დაქვემდებარებულ 18 წლამდე ასაკის 532 ბავშვს (835 შემთხვევა);
• ამბულატორიული მომსახურება გაეწია - 203 ბავშვს (1 392 შემთხვევა);
• ჰემოფილიით დაავადებულ ბავშვთა და მოზრდილთა ამბულატორიული და სტაციონარული მკურნალობა გაეწია 225 პაციენტს, დაფიქსირდა 5.8 ათასზე მეტი შემთხვევა.
</t>
  </si>
  <si>
    <t xml:space="preserve">პროგრამით განსაზღვრული ნოზოლოგიების მქონე 18 წლამდე პაციენტები უზრუნველყოფილნი არიან ამბულატორიული მეთვალყურეობით -მიმართვის შემთხვევაში 100%; </t>
  </si>
  <si>
    <t xml:space="preserve">პროგრამით განსაზღვრული ნოზოლოგიების მქონე 18 წლამდე პაციენტები უზრუნველყოფილნი არიან სტაციონარული მომსახურებით; </t>
  </si>
  <si>
    <t xml:space="preserve">ჰემოფილიით და სისხლის შედედების სხვა მემკვიდრული პათოლოგიებით დაავადებული პირები უზრუნველყოფილნი არიან ამბუალტორიული და სტაციონარული მომსახურებით -100%; </t>
  </si>
  <si>
    <t xml:space="preserve">ჰემოფილიით დაავადებული ბავშვები და მოზრდილები უზრუნველყოფილნი არიან საჭირო მედიკამენტებით -100%; </t>
  </si>
  <si>
    <t xml:space="preserve">ფენილკეტონურიით დაავადებული პირები უზრუნველყოფილნი არიან სამკურნალო საკვები დანამატით - მომართვის შემთხვევაში 100%; </t>
  </si>
  <si>
    <t xml:space="preserve">მუკოვისციდოზით დაავადებული პირები უზრუნველყოფილნი არიან სპეციფიკური მედიკამენტით - მომართვის შემთხვევაში 100%; </t>
  </si>
  <si>
    <t xml:space="preserve">მემკვიდრული ჰიპოგამაგლობულინებიით (ბრუტონის დაავადება)დაავადებული 18 წლამდე ასაკის ბავშვები უზრუნველყოფილნი არიან სპეციფიკური მედიკამენტით - მომართვის შემთხვევაში 100%; </t>
  </si>
  <si>
    <t xml:space="preserve">ზრდის ჰორმონის დეფიციტისა და ტერნერის სინდრომის მქონე პირები უზრუნველყოფილნი არიან ზრდის ჰორმონით- მომართვის შემთხვევაში 100%; </t>
  </si>
  <si>
    <t xml:space="preserve">იუვენილური ართრიტით დაავადებული 18 წლამდე ასაკის ბავშვები, რომლებიც საჭიროებენ ბიოლოგიურ პრეპარატებს უზრუნველყოფილნი არიან საჭირო მედიკამენტით -100%; </t>
  </si>
  <si>
    <t xml:space="preserve">დიდი თალასემიით დაავადებული პაციენტები უზრუნველყოფილნი არიან რკინის შემბოჭავი პრეპარატებით - მომართვის შემთხვევაში -100%; </t>
  </si>
  <si>
    <t>3.3.7.1</t>
  </si>
  <si>
    <t>სასწრაფო სამედიცინო დახმარება (მ.შ. ოკუპირებულ ტერიტორიაზე მოქმედი სასწრაფო სამედიცინო დახმარება)</t>
  </si>
  <si>
    <t>3.3.7.2</t>
  </si>
  <si>
    <t>სასწრაფო სამედიცინო გადაუდებელი დახმარება და სამედიცინო ტრანსპორტირება, მათ შორის:(ქალაქ ბათუმის/ხელვაჩაურის მუნიციპალიტეტების ტერიტორიაზე სასწრაფო სამედიცინო გადაუდებელი დახმარება)</t>
  </si>
  <si>
    <t>შესრულებული გამოძახებების საერთო რაოდენობა.</t>
  </si>
  <si>
    <t>3.3.8.1</t>
  </si>
  <si>
    <t>პირველადი ჯანდაცვის მომსახურება სოფლად (მათ შორის – ამბულატორიული მომსახურებისათვის აუცილებელი მედიკამენტების და სამედიცინო დანიშნულების საგნების, ექიმის ჩანთის და სამედიცინო დოკუმენტაციის ბეჭდვის მომსახურების შესყიდვა)</t>
  </si>
  <si>
    <t>3.3.8.2</t>
  </si>
  <si>
    <t>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t>
  </si>
  <si>
    <t>3.3.8.3</t>
  </si>
  <si>
    <t>შიდა ქართლის სოფლების ამბულატორიული ქსელის ხელშეწყობა და განვითარება</t>
  </si>
  <si>
    <t>3.3.8.4</t>
  </si>
  <si>
    <t>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t>
  </si>
  <si>
    <t>სოფლის ექიმთან მიმართვები.</t>
  </si>
  <si>
    <t>სოფლის მოსახლეობა უზრუნველყოფილია ექიმის/ ექთნის მომსახურებით; სოფლის ექიმები უზრუნველყოფილნი არიან ექიმის ჩანთით (პირველადად) და სამედიცინო დოკუმენტაციით; ამბულატორიულ-პოლიკლინიკურ დაწესებულებებში ერთ სულ მოსახლეზე მიმართვების რაოდენობამ შეადგინა 3.9</t>
  </si>
  <si>
    <t xml:space="preserve">სპეცდაფინანსებაზე მყოფი დაწესებულებები ფუნქციონირებს/აწვდის შესაბამის სერვისს; </t>
  </si>
  <si>
    <t xml:space="preserve">ხორციელდება შიდა ქართლის სოფლების ამბულატორიული ქსელის ფუნქციონირების ხელშეწყობა; </t>
  </si>
  <si>
    <t xml:space="preserve">ხორციელდება სპეცდაფინანსებაზე მყოფი დაწესებულებების ფუნქციონირების ხელშეწყობა; </t>
  </si>
  <si>
    <t>3.3.9.1</t>
  </si>
  <si>
    <t xml:space="preserve">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t>
  </si>
  <si>
    <t>3.3.9.3</t>
  </si>
  <si>
    <t>ყოფილი უმაღლესი პოლიტიკური თანამდებობის პირების ოჯახის წევრთა სამედიცინო დაზღვევის კომპონენტი</t>
  </si>
  <si>
    <t>პროგრამის ფარგლებში დაფინანსებული შემთხვევები</t>
  </si>
  <si>
    <t xml:space="preserve">შენარჩუნებულია საბაზისო მაჩვენებელი; </t>
  </si>
  <si>
    <t>სამხედრო ძალების შევსების განხორციელება ჯანმრთელი კონტინგენტით.</t>
  </si>
  <si>
    <t xml:space="preserve">სამხედრო ძალებში გასაწვევი სრული კონტიგენტის 100% შემოწმებულია; 
სამხედრო ძალებში გასაწვევი პირები სრულად უზრუნველყოფილნი არიან პროგრამით გათვალისწინებული დამატებითი კვლევებით; 
</t>
  </si>
  <si>
    <t>გამოკვლეულ იქნა 18.3 ათასზე მეტი წვევამდელი, მოცულია სამხედრო ძალებში გასაწვევი სრული კონტიგენტის სამედიცინო შემოწმება 100%-ით</t>
  </si>
  <si>
    <t>ძირითადი არაგადამდები დაავადებების მკურნალობისათვის საჭირო  მედიკამენტებზე, 80%-იანი ხელმისაწვდომობა</t>
  </si>
  <si>
    <t xml:space="preserve">მედიკამენტები შესყიდულია დაგეგმილი რაოდენობით; </t>
  </si>
  <si>
    <t xml:space="preserve">დიპლომისშემდგომ განათლებაზე (პროფესიულ მზადებაზე) ფინანსური ხელმისაწვდომობის გაზრდა;
მაღალმთიან და საზღვრისპირა მუნიციპალიტეტებში სამედიცინო სერვისების შენარჩუნება და მათი უწყვეტობის უზრუნველყოფა.
</t>
  </si>
  <si>
    <t>დიპლომისშემდგომი განათლების პროგრამაში ჩართული 28 მაძიებელი აგრძელებს სწავლას</t>
  </si>
  <si>
    <t xml:space="preserve">მაღალმთიან და საზღვრისპირა მუნიციპალიტეტებში კვალიფიციური სამედიცინო პერსონალის შენარჩუნებისათვის უზრუნველყოფილია დიპლომშემდგომი სამედიცინო განათლება; </t>
  </si>
  <si>
    <t>3.3.11.1</t>
  </si>
  <si>
    <t>გულ-სისხლძარღვთა ქრონიკული დაავადებების სამკურნალო ფარმაცევტული პროდუქტის შესყიდვა</t>
  </si>
  <si>
    <t>3.3.11.2</t>
  </si>
  <si>
    <t>ფილტვის ქრონიკულ დაავადებათა სამკურნალო ფარმაცევტული პროდუქტის შესყიდვა</t>
  </si>
  <si>
    <t>3.3.11.3</t>
  </si>
  <si>
    <t>დიაბეტის (ტიპი 2) სამკურნალო ფარმაცევტული პროდუქტის შესყიდვა</t>
  </si>
  <si>
    <t>3.3.11.4</t>
  </si>
  <si>
    <t>ფარისებრი ჯირკვლის დაავადებათა სამკურნალო ფარმაცევტული პროდუქტის შესყიდვა</t>
  </si>
  <si>
    <t>3.3.11.5</t>
  </si>
  <si>
    <t>ლოჯისტიკის კომპონენტი</t>
  </si>
  <si>
    <t>რეაბილიტირებული და აღჭურვილი სამედიცინო  დაწესებულებები</t>
  </si>
  <si>
    <t>რეაბილიტირებული და სრულად აღჭურვილი სამედიცინო დაწესებულებები</t>
  </si>
  <si>
    <t>ზუგდიდის მუნიციპალიტეტის სოფელ რუხის მრავალპროფილიანი საუნივერსიტეტო კლინიკის მშენებლობა და აღჭურვა (სამედიცინო აპარატურით და ავეჯით, საოფისე ავეჯით, საოჯახო ტექნიკითა და ინვენტარით) - 80%; სსიპ -ლ. საყვარელიძის სახელობის დაავადებათა კონტროლისა და საზოგადოებრივი ჯანმრთელობის ეროვნული ცენტრის ადმინისტრაციული შენობის მშნებლობა - 100%; „ინფექციური პათოლოგიის, შიდსისა და კლინიკური იმუნოლოგიის სამეცნიერო-პრაქტიკული ცენტრის“ პროექტირება და მშენებლობა არ განცორციელებულა</t>
  </si>
  <si>
    <t xml:space="preserve">დასაქმების ხელშეწყობის მომსახურებათა განვითარების პროგრამით გათვალისწინებული  ღონისძიებების შედეგად დასაქმებულთა ზრდა;
ამაღლებულია შრომის უსაფრთხოების, საწარმოო სანიტარული და ჰიგიენური პირობების, ასევე, ტრეფიკინგის საფრთხეების შესახებ დამსაქმებელთა და დასაქმებულთა ცნობიერება;
მომზადებულია სამუშაო ადგილზე შრომის უსაფრთხოებისა და ჯანმრთელობის დაცვის შესახებ სტანდარტები;
გაზრდილია რეგისტრირებული სამუშაოს მაძიებელთა რაოდენობა;
შრომის ბაზრის მოთხოვნების შესაბამისად სამუშაოს მაძიებელთა პროფესიული უნარ-ჩვევების ამაღლება და მათი კონკურენტუნარიანობის გაზრდა.
</t>
  </si>
  <si>
    <t>შრომის პირობების ინსპექტირების სახელმწიფო პროგრამის განხორციელების შედეგად მომზადებული რეკომენდაციების რაოდენობა -250;
სამუშაოს მაძიებელთა პროფესიული მომზადება-გადამზადებისა და კვალიფიკაციის ამაღლების სახელმწიფო პროგრამის ფარგლებში გადამზადებულთა რაოდენობა -1500- 2000</t>
  </si>
  <si>
    <t xml:space="preserve">შრომის უსაფრთხოებისა და ჯანმრთელობის დაცვის სფეროში  დამუშავებულია 3 სტანდარტი. 
გაზრდილია დარეგისტრირებული სამუშაოს მაძიებლების რაოდენობა 35 %-ით, ხოლო  მოძიებული ვაკანსიების რაოდენობა შეადგენს 5 711-ს;
პროფესიული მომზადება-გადამზადებისა და სტაჟირების შედეგად დასაქმებულია -26% </t>
  </si>
  <si>
    <t xml:space="preserve">პროფესიული რისკ-ფაქტორების პირველადი პრევენციის ღონისძიებათა კომპლექსისა და მავნე ფაქტორების ექსპოზიციის დონის შემცირების შემუშავებული რეკომენდაციები გადაეცა შემოწმებულ  საწარმოთა 90%-ს; განისაზღვრა დასაქმებულთა ჯანმრთელობის მონიტორინგის ოპტიმალური სქემები და სამედიცინო შემოწმების პერიოდულობა მიზნობრივი ჯგუფების მიხედვით შემოწმებული საწარმოთა 90%-ში; შეფასებულ საწარმოთა 90%-ს ჩაუტარდა ადმინისტრაციასა და დასაქმებულებს სწავლება პროფესიული დაავადებების პრევენციის, პროფესიული რისკების შეფასებისა და კონტროლის მექანიზმების საკითხებზე.                        </t>
  </si>
  <si>
    <t>თამბაქოს კონტროლის კანონმდებლობის აღსრულების მონიტორინგი - 400-ზე მეტ დაწესებულებაში, მ.შ. 30 დაწესებულებაში - მეორადი კვამლის გამოზომვა. სკოლის ექიმებისათვის, თბილისის და საზოგადოებრივი ჯანმრთელობის რაიონული ცენტრების წარმომადგენლებისათვის და მედიის წარმომადგენელთა მონაწილეობით ჯანმრთელობის ხელშეწყობის სხვადასხვა თემატიკაზე - 8 ტრენინგი. დატრენინგდა 222 წარმომადგენელი. საგანმანათლებლო მასალა დაიბეჭდა: თამბაქოს თემატიკაზე - 7,000 ცალი ფლაერი,  ჯანსაღი კვების ხელშეწყობაზე - 20,000 ბროშურა, ალკოლჰოლის ჭარბი მოხმარების პრევენციაზე - 20,000 ბროშურა, ფიზკური აქტივობის ხელშეწყობზე - 20 000 ცალი ფლაერი, ფსიქიკურ ჯანმრთელობაზე - 20 000 ცალი ბროშურა, C ჰეპატიტის პრევენციაზე 5 000 ცალი პოსტერი, 15 000 ცალი ბუკლეტი, 15 000 ცალი ფლაერი. მომზადდა 1 საგანმანათლებლო ვიდეო-ისტორია და 1 კლიპი ფსიქიკური ჯანმრთელობის თემატიკაზე, საანგარიშო პერიოდში შეიქმნა 2 ახალი გვერდი სოციალურ ქსელში ალკოლოჰის და ფსიქიკური ჯანმრთელობის თემატიკაზე.</t>
  </si>
  <si>
    <t>ვიზიტების რაოდენობა ერთ სულზე სამიზნე პოპულაციაში (სოფლის მოსახლეობაში) 1.1 (2016 წელი); ამბულატორიულ-პოლიკლინიკურ დაწესებულებებში ერთ სულ მოსახლეზე მიმართვების რაოდენობამ შეადგინა 4.0.</t>
  </si>
  <si>
    <t xml:space="preserve">   </t>
  </si>
  <si>
    <t xml:space="preserve">ჯანმრთელობის პროგრამებში ჩართული სამიზნე ჯგუფების შესაბამისი სერვისებით უზრუნველყოფა;  ბენეფიციარებისათვის დადგენილი გასაცემლების სრული და დროული მიწოდება;
გაუვარგისებული, უხარისხო და წუნდებული ფარმაცევტული პროდუქტებისგან დაცული მოსახლეობა;                                    ადამიანით ვაჭრობისა (ტრეფიკინგის) ქალთა მიმართ და ოჯახში ძალადობის შემთხვევების რისკის სტატისტიკური მაჩვენებელი;
პირველადი და გადაუდებელი სამედიცინო დახმარებით უზრუნველყოფილი მოსახლეობა (რაოდენობა და გეოგრაფიული მოცვა).
</t>
  </si>
  <si>
    <t>ჯანმრთელობის პროგრამებში ჩართული სამიზნე ჯგუფების შესაბამისი სერვისებით უზრუნველყოფა;  საქართველოს მთავრობის დადგენილებით დამტკიცებული ჯანმრთელობის დაცვის სახელმწიფო პროგრამები;</t>
  </si>
  <si>
    <t xml:space="preserve">კანონით განსაზღვრული ბენეფიციარები და მიზნობრივი სოციალური  ჯგუფები დროულად იღებენ პენსიას/კომპენსაციას, საარსებო შემწეობას, სოცილაურ პაკეტს და სხვა მიზნობრივ დახმარებას;
„სოციალური რეაბილიტაციისა და ბავშვზე ზრუნვის“ პროგრამის ქვეპროგრამებში ჩართული ბენეფიციარების რაოდენობა - 14 000 ბენეფიციარი
</t>
  </si>
  <si>
    <t>შენარჩუნდება პენსა/კომპენსაციის დროულად გაცემის მაჩვენებელი</t>
  </si>
  <si>
    <t>სსიპ - ლ. საყვარელიძის სახელობის დაავადებათა კონტროლისა და საზოგადოებრივი ჯანდაცვის ეროვნული ცენტრის მიერ უზრუნველყოფილ იქნა მიღებული მედიკამენტების, შპრიცების, ვაქცინებისა და შრატების გაცემა-განაწილება „ცივი ჯაჭვის“ პრინციპების დაცვით ცენტრალური დონიდან ადმინისტრაციულ ერთეულებამდე.</t>
  </si>
  <si>
    <t>პროგრამის ფარგლებში დაფინანსებული იქნა 12.4 ათასზე მეტი შემთხვევ</t>
  </si>
  <si>
    <t>პროგრამის ფარგლებში განხორციელდა გულ-სისხლძარღვთა ქრონიკული დაავადებების, ფილტვის ქრონიკულ დაავადებათა, დიაბეტის (ტიპი 2) სამკურნალო და ფარისებრი ჯირკვლის დაავადებათა სამკურნალო ფარმაცევტული პროდუქტების შესყიდვა. აღნიშნული მედიკამენტებით  უზრუნველყოფილია 13 010 ბენეფიციარი.</t>
  </si>
  <si>
    <t>უზრუნველყოფილია ბენეფიციართა ინდივიდუალურ საჭიროებებზე მორგებული, ხარისხის მაღალი სტანდარტების შესაბამისი მომსახურება, გაუმჯობესებულია მათი კეთილდღეობა და ცხოვრების ხარისხი, ფონდის მიერ მიწოდებული მომსახურების შედეგად.</t>
  </si>
  <si>
    <t xml:space="preserve">ფონდის საქმიანობის ყველა მიმართულებით (ძალადობის მსხვერპლთა დაცვა/მომსახურება, ბავშვებზე ზრუნვა, ხანდაზმულებზე ზრუნვა, შშმ პირებზე ზრუნვა) ჩამოყალიბებულია მომსახურების ხარისხის სტანდარტები საერთაშორისო პრაქტიკის გათვალისწინებით და ფონდის მიერ მომსახურება ხორციელდება სტანდარტების შესაბამისად.
</t>
  </si>
  <si>
    <t xml:space="preserve">1. მომზადებულია და დამტკიცებულია მომსახურების ხარისხის სახელმძღვანელო;
2. მომზადებულია და დანერგილია მომსახურების სახელმძღვანელო პრონციპები მინიმუმ 4 საკვანძო პროცესისთვის (მაგალითად, რთული ქცევის მართვა, ძალადობის მსხვერპლის ფსიქოლოგიური რეაბილიტაცია, ინდივიდუალური მომსახურების გეგმები და ა.შ.);
</t>
  </si>
  <si>
    <t>კომპენსაცია გაიცემა დროულად კანონით განსაზღვრული ბენეფიციარებისათვის (21.6 ათასი სახელმწიფო კომპენსაციის მიმღები)</t>
  </si>
  <si>
    <r>
      <t>160</t>
    </r>
    <r>
      <rPr>
        <sz val="11"/>
        <rFont val="Calibri"/>
        <family val="2"/>
        <scheme val="minor"/>
      </rPr>
      <t xml:space="preserve"> ბენეფიციარისთვის ინდივიდუალური სამკურნალო-პროფილაქტიკური და სარეაბილიტაციო კურსი </t>
    </r>
  </si>
  <si>
    <t>სოციალური სერვისებით და პროდუქტებით  უზრუნველყოფილია 14 000 ბენეფიციარი</t>
  </si>
  <si>
    <t>4460 ბენეფიციარისთვის საჭირო  დამხმარე საშუალების გადაცემა</t>
  </si>
  <si>
    <r>
      <t xml:space="preserve"> ქალთა მიმართ ძალადობისა და ოჯახში ძალადობის წინააღმდეგ ბრძოლისა და მსხვერპლთა დასაცავად გასატარებელ ღონისძიებათა </t>
    </r>
    <r>
      <rPr>
        <sz val="11"/>
        <rFont val="Sylfaen"/>
        <family val="1"/>
        <charset val="204"/>
      </rPr>
      <t>2017-2020 წლების  სამოქმედო გეგმით ფონდის მიერ აღებული ვალდებულებების შესრულების მაჩვენებელი;
ადამიანით ვაჭრობის (ტრეფიკინგის) წინააღმდეგ ბრძოლის 2017-2018 წლების სამოქმედო გეგმით ფონდის მიერ აღებული ვალდებულებების შესრულების მაჩვენებელი. 
სახელმწიფო ზრუნვის ინსტიტუციურ ფორმებში მყოფი ბავშვების ალტერნატიულ ფორმებში (მინდობით აღზრდა, შვილად აყვანა, მცირე საოჯახო ტიპის სახლი, ნათესაური მინდობით აღზრდა) გადაყვანის პროცენტული მაჩვენებელის ზრდა. 
 შეზღუდული შესაძლებლობის მქონე პირების კულტურულ ღონისძიებებში ჩართვის მაჩვენებლის ზრდა;  თანამშრომელთათვის კვალიფიკაციის ამაღლების კუთხით ჩატარებული ტრეინინგების ზრდის მაჩვენებლი; 
 მონიტორინგის შედეგად გაცემული დისციპლინური ზომების შეფარდების მაჩვენებლის შემცირება.</t>
    </r>
  </si>
  <si>
    <r>
      <t xml:space="preserve">ქალთა მიმართ ძალადობისა და ოჯახში ძალადობის წინააღმდეგ ბრძოლისა და მსხვერპლთა დასაცავად გასატარებელ ღონისძიებათა 2016-2017 წლების სამოქმედო გეგმით ფონდის მიერ აღებული ვალდებულებები შესრულებულია 100%–ით; 
ადამიანით ვაჭრობის (ტრეფიკინგის) წინააღმდეგ ბრძოლის </t>
    </r>
    <r>
      <rPr>
        <sz val="11"/>
        <rFont val="Sylfaen"/>
        <family val="1"/>
        <charset val="204"/>
      </rPr>
      <t>2017-2018 წლების   სამოქმედო გეგმით ფონდის მიერ აღებული ვალდებულებები შესრულებულია 100%–ით. 
სახელმწიფო ზრუნვის ინსტიტუციურ ფორმებში მყოფი ბავშვების ალტერნატიულ ფორმებში (მინდობით აღზრდა, შვილად აყვანა, მცირე საოჯახო ტიპის სახლი, ნათესაური მინდობით აღზრდა) გადაყვანის პროცენტული მაჩვენებლი შენარჩუნებულია. 
შეზღუდული შესაძლებლობის მქონე პირების კულტურულ ღონისძიებებში ჩართვის მაჩვენებლი გაიზარდა 40 %–ით. თანამშრომელთათვის კვალიფიკაციის ამაღლების კუთხით ჩატარებული ტრეინინგების რაოდენობა გაიზარდა  3 %–ით; 
მონიტორინგის შედეგად გაცემული დისციპლინური ზომების შეფარდების მაჩვენებელი შემცირებულია 72 %–ით.</t>
    </r>
  </si>
  <si>
    <t xml:space="preserve">სერვისის ხელმისაწვდომობა უზრუნველყოფილია თბილისის და ქუთაისის (პილოტი) მასშტაბით; ახლად გამოვლენილი ეპილეფსიის საეჭვო და წარსულში ეპილეფსიის დიაგნოზის მქონე პაციენტთა 6%-ს ჩაუტარდა დიაგნოზის გადამოწმება(დადასტურება ან უარყოფა) ხარისხიანი მკურნალობის უზრუნველყოფის მიზნით. ეპილეფსიის ეროვნული რეგისტრი დაინერგა ქვეყნის მასშტაბით; </t>
  </si>
  <si>
    <t>საბაზისე მაჩვენებლის შენარჩუნება (დღენაკლულთა რეტინოპათიის სკრინინგის საპილოტე პროექტი ქ. თბილისის და დამატებით 1 ქალაქის მასშტაბით დაბადებული და რეფერირებული დღენაკლული ახალშობილების 100%-ის გამოკვლევა რეტინოპათიის დიაგნოსტირების მიზნით)</t>
  </si>
  <si>
    <t>ინფექციური დაავადების დიაგნოზით ჰოსპიტალიზებულ ავადმყოფთა შორის ლეტალობის მაჩვენებელის ზრდა არ აღინიშნება:
პროგრამაში ჩართული ბენეფიციარების 100% მომსახურება -საბაზისო მონაცემები შენარჩუნებულია</t>
  </si>
  <si>
    <t xml:space="preserve">დედათა სიკვდილიანობის მაჩვენებლის შემცირება;
ჩვილ ბავშვთა სიკვდილიანობის მაჩვენებლის შემცირება;
ანტენატალური ვიზიტით მოცვის გაზრდა;
საჭირო მედიკამენტებით ორსულთა  უზრუნველყოფის მოცვის გაზრდა.
</t>
  </si>
  <si>
    <t xml:space="preserve">მომართულ/გადმომისამართებულ პაციენტთა 100% უზრუნველყოფილია სტაციონარული სერვისით; </t>
  </si>
  <si>
    <t xml:space="preserve">• სამედიცინო ტრანსპორტირება-რეფერალური დახმარება გაეწია 17.9 ათასამდე შემთხვევა. 
• ცენტრის მართვაში არსებული 219 ბრიგადის მეშვეობით განხორციელდა 740 000-მდე გამოძახების შესრულება; სამთო-სათხილამურო სეზონთან დაკავშირებით 1 ბრიგადა დაემატა დაბა გუდაურში, ხოლო 2 ბრიგადა - „საგანგებო სიტუაციებისა და სპეციალური ოპერაციების დროს სასწრაფო სამედიცინო მომსახურების მიწოდებისათვის მზაობის უზრუნველყოფა/შესაბამისი ტექნიკით აღჭურვილი სამედიცინო ბრიგადის თანხლება და გადაუდებელი სამედიცინო დახმარების უზრუნველყოფა“ პროგრამის მიზნებისათვის; გარდა ამისა, ზაფხულის სეზონთან დაკავშირებით საჭიროებისამებრ მოხდა 3 ბრიგადის დამატება ანაკლიისა და შაორის მომავლის ბანაკებში, სოფელ ომალოსა და სოფელ მანავში, ხოლო 3 ბრიგადა დაემატა ანაკლია-განმუხურში.;
</t>
  </si>
  <si>
    <t xml:space="preserve">ოკუპირებულ ტერიტორიაზე (გალი)მცხოვრები მოსახლეობა უზრუნველყოფილია სასწრაფო სამედიცინო დახმარებით; სამედიცინო ტრანსპორტირების კომპონენტის ფარგლებში უზრუნველყოფილია მიზნობრივი ჯგუფების მომსახურება 100%; - პროგრამა "მომავლის ბანაკის" მოსარგებლეები უზრუნველყოფილია ექიმის და ექთნის მომსახურებით, მედიკამენტებითა და სამედიცინო დანიშნულების საგნებით; სსიპ სსდ ცენტრში შემოსული სასწრაფო სამედიცინო გამოძახებათა შესრულების 100%-ანი მაჩვენებელი. წლიურად შესრულებული 700,000-მდე გამოძახება;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</si>
</sst>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00\ _L_a_r_i_-;\-* #,##0.00\ _L_a_r_i_-;_-* &quot;-&quot;??\ _L_a_r_i_-;_-@_-"/>
    <numFmt numFmtId="166" formatCode="#,##0.0"/>
  </numFmts>
  <fonts count="43"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
      <scheme val="minor"/>
    </font>
    <font>
      <b/>
      <sz val="11"/>
      <name val="Sylfaen"/>
      <family val="1"/>
    </font>
    <font>
      <b/>
      <sz val="11"/>
      <name val="Calibri"/>
      <family val="2"/>
      <scheme val="minor"/>
    </font>
    <font>
      <sz val="11"/>
      <name val="Sylfaen"/>
      <family val="1"/>
    </font>
    <font>
      <sz val="10"/>
      <name val="Arial"/>
      <family val="2"/>
    </font>
    <font>
      <b/>
      <sz val="12"/>
      <name val="Sylfaen"/>
      <family val="1"/>
    </font>
    <font>
      <sz val="11"/>
      <color indexed="8"/>
      <name val="Calibri"/>
      <family val="2"/>
    </font>
    <font>
      <sz val="11"/>
      <color rgb="FF000000"/>
      <name val="Calibri"/>
      <family val="2"/>
      <scheme val="minor"/>
    </font>
    <font>
      <b/>
      <i/>
      <u/>
      <sz val="14"/>
      <name val="Sylfaen"/>
      <family val="1"/>
    </font>
    <font>
      <i/>
      <sz val="14"/>
      <name val="Sylfaen"/>
      <family val="1"/>
    </font>
    <font>
      <b/>
      <sz val="12"/>
      <name val="Calibri"/>
      <family val="2"/>
      <scheme val="minor"/>
    </font>
    <font>
      <sz val="12"/>
      <name val="Calibri"/>
      <family val="2"/>
      <scheme val="minor"/>
    </font>
    <font>
      <b/>
      <i/>
      <sz val="14"/>
      <name val="Sylfaen"/>
      <family val="1"/>
    </font>
    <font>
      <b/>
      <i/>
      <sz val="9"/>
      <name val="Sylfaen"/>
      <family val="1"/>
    </font>
    <font>
      <sz val="11"/>
      <name val="Calibri"/>
      <family val="2"/>
      <scheme val="minor"/>
    </font>
    <font>
      <b/>
      <sz val="16"/>
      <name val="Sylfaen"/>
      <family val="1"/>
    </font>
    <font>
      <b/>
      <sz val="16"/>
      <name val="Calibri"/>
      <family val="2"/>
      <scheme val="minor"/>
    </font>
    <font>
      <b/>
      <vertAlign val="superscript"/>
      <sz val="11"/>
      <name val="Sylfaen"/>
      <family val="1"/>
    </font>
    <font>
      <sz val="11"/>
      <name val="Sylfaen"/>
      <family val="1"/>
      <charset val="204"/>
    </font>
    <font>
      <sz val="11"/>
      <name val="Calibri"/>
      <family val="1"/>
      <scheme val="minor"/>
    </font>
    <font>
      <sz val="12"/>
      <name val="Sylfaen"/>
      <family val="1"/>
    </font>
    <font>
      <sz val="10"/>
      <name val="Sylfaen"/>
      <family val="1"/>
      <charset val="204"/>
    </font>
    <font>
      <vertAlign val="superscript"/>
      <sz val="10"/>
      <name val="Calibri"/>
      <family val="2"/>
      <scheme val="minor"/>
    </font>
    <font>
      <vertAlign val="superscript"/>
      <sz val="11"/>
      <name val="Calibri"/>
      <family val="2"/>
      <scheme val="minor"/>
    </font>
    <font>
      <b/>
      <sz val="12"/>
      <name val="Calibri"/>
      <family val="2"/>
      <charset val="204"/>
      <scheme val="minor"/>
    </font>
    <font>
      <b/>
      <sz val="15"/>
      <color theme="3"/>
      <name val="Calibri"/>
      <family val="2"/>
      <scheme val="minor"/>
    </font>
    <font>
      <b/>
      <sz val="15"/>
      <color theme="3"/>
      <name val="Sylfaen"/>
      <family val="1"/>
    </font>
    <font>
      <b/>
      <sz val="11"/>
      <color theme="3"/>
      <name val="Calibri"/>
      <family val="2"/>
      <scheme val="minor"/>
    </font>
    <font>
      <sz val="11"/>
      <color theme="1"/>
      <name val="Sylfaen"/>
      <family val="1"/>
      <charset val="204"/>
    </font>
    <font>
      <sz val="12"/>
      <name val="Sylfaen"/>
      <family val="1"/>
      <charset val="204"/>
    </font>
    <font>
      <sz val="12"/>
      <name val="Times New Roman"/>
      <family val="1"/>
      <charset val="204"/>
    </font>
    <font>
      <sz val="11"/>
      <name val="Calibri"/>
      <family val="2"/>
      <charset val="204"/>
      <scheme val="minor"/>
    </font>
    <font>
      <b/>
      <sz val="11"/>
      <name val="Sylfaen"/>
      <family val="1"/>
      <charset val="204"/>
    </font>
    <font>
      <b/>
      <sz val="11"/>
      <name val="Calibri"/>
      <family val="1"/>
      <scheme val="minor"/>
    </font>
    <font>
      <sz val="12"/>
      <name val="Calibri"/>
      <family val="2"/>
      <charset val="204"/>
      <scheme val="minor"/>
    </font>
    <font>
      <u/>
      <sz val="12"/>
      <name val="Sylfaen"/>
      <family val="1"/>
    </font>
    <font>
      <sz val="11"/>
      <color theme="3"/>
      <name val="Calibri"/>
      <family val="2"/>
      <scheme val="minor"/>
    </font>
    <font>
      <sz val="16"/>
      <color rgb="FFFF0000"/>
      <name val="Calibri"/>
      <family val="2"/>
      <charset val="204"/>
      <scheme val="minor"/>
    </font>
    <font>
      <sz val="11"/>
      <color theme="3"/>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s>
  <cellStyleXfs count="17">
    <xf numFmtId="0" fontId="0" fillId="0" borderId="0"/>
    <xf numFmtId="164" fontId="10"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11" fillId="0" borderId="0"/>
    <xf numFmtId="0" fontId="8" fillId="0" borderId="0"/>
    <xf numFmtId="9" fontId="4" fillId="0" borderId="0" applyFont="0" applyFill="0" applyBorder="0" applyAlignment="0" applyProtection="0"/>
    <xf numFmtId="165" fontId="4" fillId="0" borderId="0" applyFont="0" applyFill="0" applyBorder="0" applyAlignment="0" applyProtection="0"/>
    <xf numFmtId="0" fontId="2" fillId="0" borderId="0"/>
    <xf numFmtId="164" fontId="2" fillId="0" borderId="0" applyFont="0" applyFill="0" applyBorder="0" applyAlignment="0" applyProtection="0"/>
    <xf numFmtId="164" fontId="4"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cellStyleXfs>
  <cellXfs count="106">
    <xf numFmtId="0" fontId="0" fillId="0" borderId="0" xfId="0"/>
    <xf numFmtId="0" fontId="7" fillId="2" borderId="0" xfId="0" applyFont="1" applyFill="1" applyAlignment="1">
      <alignment vertical="center" wrapText="1"/>
    </xf>
    <xf numFmtId="0" fontId="7" fillId="2" borderId="0" xfId="0" applyFont="1" applyFill="1" applyAlignment="1">
      <alignment horizontal="center" vertical="center" wrapText="1"/>
    </xf>
    <xf numFmtId="166" fontId="7" fillId="2" borderId="0" xfId="0" applyNumberFormat="1" applyFont="1" applyFill="1" applyAlignment="1">
      <alignment vertical="center" wrapText="1"/>
    </xf>
    <xf numFmtId="0" fontId="5" fillId="2" borderId="0" xfId="0" applyFont="1" applyFill="1" applyAlignment="1">
      <alignment vertical="center" wrapText="1"/>
    </xf>
    <xf numFmtId="0" fontId="5" fillId="2" borderId="0" xfId="0" applyFont="1" applyFill="1" applyAlignment="1">
      <alignment horizontal="right" vertical="center" wrapText="1"/>
    </xf>
    <xf numFmtId="0" fontId="7" fillId="2" borderId="0" xfId="0" applyFont="1" applyFill="1" applyBorder="1" applyAlignment="1">
      <alignment horizontal="center" vertical="center" wrapText="1"/>
    </xf>
    <xf numFmtId="0" fontId="5" fillId="2" borderId="0" xfId="0" applyFont="1" applyFill="1" applyAlignment="1">
      <alignment horizontal="center" vertical="center" wrapText="1"/>
    </xf>
    <xf numFmtId="0" fontId="13" fillId="2" borderId="0" xfId="0" applyFont="1" applyFill="1" applyAlignment="1">
      <alignment vertical="center" wrapText="1"/>
    </xf>
    <xf numFmtId="49" fontId="5" fillId="2" borderId="0" xfId="0" applyNumberFormat="1" applyFont="1" applyFill="1" applyBorder="1" applyAlignment="1">
      <alignment horizontal="center" vertical="center" wrapText="1"/>
    </xf>
    <xf numFmtId="49" fontId="17" fillId="2" borderId="0" xfId="0" applyNumberFormat="1" applyFont="1" applyFill="1" applyBorder="1" applyAlignment="1">
      <alignment horizontal="center" vertical="center" wrapText="1"/>
    </xf>
    <xf numFmtId="0" fontId="17" fillId="2" borderId="0" xfId="0" applyFont="1" applyFill="1" applyAlignment="1">
      <alignment vertical="center" wrapText="1"/>
    </xf>
    <xf numFmtId="0" fontId="16" fillId="2" borderId="0" xfId="0" applyFont="1" applyFill="1" applyAlignment="1">
      <alignment vertical="center" wrapText="1"/>
    </xf>
    <xf numFmtId="0" fontId="7" fillId="2" borderId="0" xfId="0" applyFont="1" applyFill="1" applyBorder="1" applyAlignment="1">
      <alignment horizontal="center" vertical="center" wrapText="1"/>
    </xf>
    <xf numFmtId="0" fontId="12" fillId="2" borderId="0" xfId="0" applyFont="1" applyFill="1" applyBorder="1" applyAlignment="1">
      <alignment horizontal="center" vertical="center" wrapText="1"/>
    </xf>
    <xf numFmtId="49" fontId="7" fillId="2" borderId="0" xfId="0" applyNumberFormat="1" applyFont="1" applyFill="1" applyBorder="1" applyAlignment="1">
      <alignment horizontal="center" vertical="center" wrapText="1"/>
    </xf>
    <xf numFmtId="0" fontId="5"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9" fillId="2" borderId="1" xfId="0" applyFont="1" applyFill="1" applyBorder="1" applyAlignment="1">
      <alignment vertical="center" wrapText="1"/>
    </xf>
    <xf numFmtId="166" fontId="18" fillId="2" borderId="1" xfId="0" applyNumberFormat="1" applyFont="1" applyFill="1" applyBorder="1" applyAlignment="1">
      <alignment horizontal="center" vertical="center" wrapText="1"/>
    </xf>
    <xf numFmtId="0" fontId="18" fillId="2" borderId="1" xfId="0" applyFont="1" applyFill="1" applyBorder="1" applyAlignment="1">
      <alignment horizontal="center" vertical="center" wrapText="1"/>
    </xf>
    <xf numFmtId="0" fontId="7" fillId="2" borderId="1" xfId="0" applyFont="1" applyFill="1" applyBorder="1" applyAlignment="1">
      <alignment vertical="center" wrapText="1"/>
    </xf>
    <xf numFmtId="166" fontId="23" fillId="2" borderId="1" xfId="0" applyNumberFormat="1" applyFont="1" applyFill="1" applyBorder="1" applyAlignment="1">
      <alignment horizontal="center" vertical="center" wrapText="1"/>
    </xf>
    <xf numFmtId="49" fontId="25" fillId="2" borderId="1" xfId="0" applyNumberFormat="1" applyFont="1" applyFill="1" applyBorder="1" applyAlignment="1">
      <alignment vertical="center" wrapText="1"/>
    </xf>
    <xf numFmtId="0" fontId="23"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0" fontId="7" fillId="2" borderId="0"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19" fillId="3" borderId="1" xfId="0" applyFont="1" applyFill="1" applyBorder="1" applyAlignment="1">
      <alignment vertical="center" wrapText="1"/>
    </xf>
    <xf numFmtId="166" fontId="20" fillId="3" borderId="1" xfId="0" applyNumberFormat="1" applyFont="1" applyFill="1" applyBorder="1" applyAlignment="1">
      <alignment horizontal="center" vertical="center" wrapText="1"/>
    </xf>
    <xf numFmtId="0" fontId="14" fillId="3" borderId="1" xfId="0" applyFont="1" applyFill="1" applyBorder="1" applyAlignment="1">
      <alignment horizontal="center" vertical="center" wrapText="1"/>
    </xf>
    <xf numFmtId="0" fontId="9" fillId="3" borderId="1" xfId="0" applyFont="1" applyFill="1" applyBorder="1" applyAlignment="1">
      <alignment vertical="center" wrapText="1"/>
    </xf>
    <xf numFmtId="49" fontId="25" fillId="3" borderId="1" xfId="0" applyNumberFormat="1" applyFont="1" applyFill="1" applyBorder="1" applyAlignment="1">
      <alignment vertical="center" wrapText="1"/>
    </xf>
    <xf numFmtId="4" fontId="20" fillId="3" borderId="1" xfId="0" applyNumberFormat="1" applyFont="1" applyFill="1" applyBorder="1" applyAlignment="1">
      <alignment horizontal="center" vertical="center" wrapText="1"/>
    </xf>
    <xf numFmtId="4" fontId="15" fillId="2" borderId="1" xfId="0" applyNumberFormat="1" applyFont="1" applyFill="1" applyBorder="1" applyAlignment="1">
      <alignment horizontal="center" vertical="center" wrapText="1"/>
    </xf>
    <xf numFmtId="4" fontId="28" fillId="2" borderId="1" xfId="0" applyNumberFormat="1" applyFont="1" applyFill="1" applyBorder="1" applyAlignment="1">
      <alignment horizontal="center" vertical="center" wrapText="1"/>
    </xf>
    <xf numFmtId="4" fontId="14" fillId="2" borderId="1" xfId="0" applyNumberFormat="1" applyFont="1" applyFill="1" applyBorder="1" applyAlignment="1">
      <alignment horizontal="center" vertical="center" wrapText="1"/>
    </xf>
    <xf numFmtId="4" fontId="18" fillId="2" borderId="1" xfId="0" applyNumberFormat="1" applyFont="1" applyFill="1" applyBorder="1" applyAlignment="1">
      <alignment horizontal="center" vertical="center" wrapText="1"/>
    </xf>
    <xf numFmtId="4" fontId="7" fillId="2" borderId="1" xfId="0" applyNumberFormat="1" applyFont="1" applyFill="1" applyBorder="1" applyAlignment="1">
      <alignment horizontal="center" vertical="center" wrapText="1"/>
    </xf>
    <xf numFmtId="4" fontId="28" fillId="3" borderId="1" xfId="0" applyNumberFormat="1"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0" fontId="29" fillId="3" borderId="1" xfId="0" applyFont="1" applyFill="1" applyBorder="1" applyAlignment="1">
      <alignment horizontal="center" vertical="center" wrapText="1"/>
    </xf>
    <xf numFmtId="0" fontId="30" fillId="3" borderId="1" xfId="0" applyFont="1" applyFill="1" applyBorder="1" applyAlignment="1">
      <alignment vertical="center" wrapText="1"/>
    </xf>
    <xf numFmtId="4" fontId="29" fillId="3" borderId="1" xfId="0" applyNumberFormat="1" applyFont="1" applyFill="1" applyBorder="1" applyAlignment="1">
      <alignment horizontal="center" vertical="center" wrapText="1"/>
    </xf>
    <xf numFmtId="0" fontId="7" fillId="2" borderId="0" xfId="0" applyFont="1" applyFill="1" applyBorder="1" applyAlignment="1">
      <alignment horizontal="center" vertical="center" wrapText="1"/>
    </xf>
    <xf numFmtId="49" fontId="31" fillId="3" borderId="1" xfId="0" applyNumberFormat="1" applyFont="1" applyFill="1" applyBorder="1" applyAlignment="1">
      <alignment horizontal="center" vertical="center" wrapText="1"/>
    </xf>
    <xf numFmtId="0" fontId="32" fillId="0" borderId="0" xfId="0" applyFont="1" applyAlignment="1">
      <alignment vertical="center"/>
    </xf>
    <xf numFmtId="166" fontId="1" fillId="2" borderId="1" xfId="0" applyNumberFormat="1" applyFont="1" applyFill="1" applyBorder="1" applyAlignment="1">
      <alignment horizontal="center" vertical="center" wrapText="1"/>
    </xf>
    <xf numFmtId="166" fontId="23" fillId="0" borderId="1" xfId="0" applyNumberFormat="1" applyFont="1" applyFill="1" applyBorder="1" applyAlignment="1">
      <alignment horizontal="center" vertical="center" wrapText="1"/>
    </xf>
    <xf numFmtId="0" fontId="32" fillId="0" borderId="0" xfId="0" applyFont="1" applyAlignment="1">
      <alignment horizontal="center" vertical="center" wrapText="1"/>
    </xf>
    <xf numFmtId="0" fontId="24" fillId="2" borderId="1" xfId="0" applyFont="1" applyFill="1" applyBorder="1" applyAlignment="1">
      <alignment horizontal="center" vertical="center" wrapText="1"/>
    </xf>
    <xf numFmtId="0" fontId="32" fillId="2" borderId="0" xfId="0" applyFont="1" applyFill="1" applyAlignment="1">
      <alignment horizontal="justify" vertical="center"/>
    </xf>
    <xf numFmtId="49" fontId="6"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22" fillId="2" borderId="1" xfId="0" applyNumberFormat="1" applyFont="1" applyFill="1" applyBorder="1" applyAlignment="1">
      <alignment vertical="center" wrapText="1"/>
    </xf>
    <xf numFmtId="49" fontId="7" fillId="2" borderId="1" xfId="0" applyNumberFormat="1" applyFont="1" applyFill="1" applyBorder="1" applyAlignment="1">
      <alignment vertical="center" wrapText="1"/>
    </xf>
    <xf numFmtId="49" fontId="18" fillId="2" borderId="1" xfId="0" applyNumberFormat="1" applyFont="1" applyFill="1" applyBorder="1" applyAlignment="1">
      <alignment horizontal="left" vertical="center" wrapText="1"/>
    </xf>
    <xf numFmtId="49" fontId="22" fillId="2" borderId="1" xfId="0" applyNumberFormat="1" applyFont="1" applyFill="1" applyBorder="1" applyAlignment="1">
      <alignment horizontal="left" vertical="center" wrapText="1"/>
    </xf>
    <xf numFmtId="49" fontId="18" fillId="2" borderId="1" xfId="11" applyNumberFormat="1" applyFont="1" applyFill="1" applyBorder="1" applyAlignment="1">
      <alignment horizontal="left" vertical="center" wrapText="1"/>
    </xf>
    <xf numFmtId="49" fontId="23" fillId="2" borderId="1" xfId="0" applyNumberFormat="1" applyFont="1" applyFill="1" applyBorder="1" applyAlignment="1">
      <alignment horizontal="left" vertical="center" wrapText="1"/>
    </xf>
    <xf numFmtId="49" fontId="22" fillId="3" borderId="1" xfId="0" applyNumberFormat="1" applyFont="1" applyFill="1" applyBorder="1" applyAlignment="1">
      <alignment vertical="center" wrapText="1"/>
    </xf>
    <xf numFmtId="4" fontId="36" fillId="2" borderId="1" xfId="0" applyNumberFormat="1" applyFont="1" applyFill="1" applyBorder="1" applyAlignment="1">
      <alignment horizontal="center" vertical="center" wrapText="1"/>
    </xf>
    <xf numFmtId="4" fontId="22" fillId="2" borderId="1" xfId="0" applyNumberFormat="1" applyFont="1" applyFill="1" applyBorder="1" applyAlignment="1">
      <alignment horizontal="center" vertical="center" wrapText="1"/>
    </xf>
    <xf numFmtId="0" fontId="37" fillId="2" borderId="1" xfId="0" applyFont="1" applyFill="1" applyBorder="1" applyAlignment="1">
      <alignment horizontal="center" vertical="center" wrapText="1"/>
    </xf>
    <xf numFmtId="4" fontId="38" fillId="2" borderId="1" xfId="0" applyNumberFormat="1" applyFont="1" applyFill="1" applyBorder="1" applyAlignment="1">
      <alignment horizontal="center" vertical="center" wrapText="1"/>
    </xf>
    <xf numFmtId="4" fontId="5" fillId="2" borderId="1" xfId="0" applyNumberFormat="1" applyFont="1" applyFill="1" applyBorder="1" applyAlignment="1">
      <alignment horizontal="center" vertical="center" wrapText="1"/>
    </xf>
    <xf numFmtId="0" fontId="5" fillId="2" borderId="1" xfId="0" applyFont="1" applyFill="1" applyBorder="1" applyAlignment="1">
      <alignment horizontal="left" vertical="center" wrapText="1"/>
    </xf>
    <xf numFmtId="0" fontId="36" fillId="2" borderId="1" xfId="0" applyFont="1" applyFill="1" applyBorder="1" applyAlignment="1">
      <alignment horizontal="left" vertical="center" wrapText="1"/>
    </xf>
    <xf numFmtId="0" fontId="5" fillId="2" borderId="1" xfId="0" applyFont="1" applyFill="1" applyBorder="1" applyAlignment="1">
      <alignment horizontal="left" vertical="center"/>
    </xf>
    <xf numFmtId="49" fontId="23" fillId="2" borderId="1" xfId="0" applyNumberFormat="1" applyFont="1" applyFill="1" applyBorder="1" applyAlignment="1">
      <alignment vertical="center" wrapText="1"/>
    </xf>
    <xf numFmtId="0" fontId="36" fillId="2" borderId="1" xfId="0" applyFont="1" applyFill="1" applyBorder="1" applyAlignment="1">
      <alignment horizontal="left" vertical="center"/>
    </xf>
    <xf numFmtId="0" fontId="22" fillId="2" borderId="1" xfId="0" applyFont="1" applyFill="1" applyBorder="1" applyAlignment="1">
      <alignment horizontal="center" vertical="center"/>
    </xf>
    <xf numFmtId="0" fontId="38" fillId="2" borderId="1" xfId="0" applyFont="1" applyFill="1" applyBorder="1" applyAlignment="1">
      <alignment horizontal="center" vertical="center" wrapText="1"/>
    </xf>
    <xf numFmtId="49" fontId="39" fillId="2" borderId="0" xfId="0" applyNumberFormat="1" applyFont="1" applyFill="1" applyBorder="1" applyAlignment="1">
      <alignment horizontal="center" vertical="center" wrapText="1"/>
    </xf>
    <xf numFmtId="49" fontId="40" fillId="3" borderId="1" xfId="0" applyNumberFormat="1" applyFont="1" applyFill="1" applyBorder="1" applyAlignment="1">
      <alignment horizontal="left" vertical="center" wrapText="1"/>
    </xf>
    <xf numFmtId="0" fontId="39" fillId="2" borderId="0" xfId="0" applyFont="1" applyFill="1" applyAlignment="1">
      <alignment vertical="center" wrapText="1"/>
    </xf>
    <xf numFmtId="166" fontId="41" fillId="3" borderId="1" xfId="0" applyNumberFormat="1" applyFont="1" applyFill="1" applyBorder="1" applyAlignment="1">
      <alignment horizontal="center" vertical="center" wrapText="1"/>
    </xf>
    <xf numFmtId="49" fontId="42" fillId="3" borderId="1" xfId="0" applyNumberFormat="1" applyFont="1" applyFill="1" applyBorder="1" applyAlignment="1">
      <alignment horizontal="left" vertical="center" wrapText="1"/>
    </xf>
    <xf numFmtId="49" fontId="18" fillId="2" borderId="2" xfId="0" applyNumberFormat="1" applyFont="1" applyFill="1" applyBorder="1" applyAlignment="1">
      <alignment horizontal="center" vertical="center" wrapText="1"/>
    </xf>
    <xf numFmtId="49" fontId="18" fillId="2" borderId="4" xfId="0" applyNumberFormat="1" applyFont="1" applyFill="1" applyBorder="1" applyAlignment="1">
      <alignment horizontal="center" vertical="center" wrapText="1"/>
    </xf>
    <xf numFmtId="49" fontId="18" fillId="2" borderId="3" xfId="0" applyNumberFormat="1" applyFont="1" applyFill="1" applyBorder="1" applyAlignment="1">
      <alignment horizontal="center" vertical="center" wrapText="1"/>
    </xf>
    <xf numFmtId="49" fontId="23" fillId="2" borderId="2" xfId="0" applyNumberFormat="1"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49" fontId="23" fillId="2" borderId="4" xfId="0" applyNumberFormat="1" applyFont="1" applyFill="1" applyBorder="1" applyAlignment="1">
      <alignment horizontal="center" vertical="center" wrapText="1"/>
    </xf>
    <xf numFmtId="49" fontId="23" fillId="2" borderId="2" xfId="0" applyNumberFormat="1" applyFont="1" applyFill="1" applyBorder="1" applyAlignment="1">
      <alignment horizontal="left" vertical="center" wrapText="1"/>
    </xf>
    <xf numFmtId="49" fontId="23" fillId="2" borderId="4" xfId="0" applyNumberFormat="1" applyFont="1" applyFill="1" applyBorder="1" applyAlignment="1">
      <alignment horizontal="left" vertical="center" wrapText="1"/>
    </xf>
    <xf numFmtId="49" fontId="23" fillId="2" borderId="3" xfId="0" applyNumberFormat="1" applyFont="1" applyFill="1" applyBorder="1" applyAlignment="1">
      <alignment horizontal="left" vertical="center" wrapText="1"/>
    </xf>
    <xf numFmtId="0" fontId="27" fillId="2" borderId="0" xfId="0" applyFont="1" applyFill="1" applyAlignment="1">
      <alignment horizontal="left"/>
    </xf>
    <xf numFmtId="0" fontId="7" fillId="2" borderId="0"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49" fontId="7" fillId="2" borderId="3" xfId="0" applyNumberFormat="1" applyFont="1" applyFill="1" applyBorder="1" applyAlignment="1">
      <alignment horizontal="center" vertical="center" wrapText="1"/>
    </xf>
    <xf numFmtId="0" fontId="32" fillId="0" borderId="2" xfId="0" applyFont="1" applyBorder="1" applyAlignment="1">
      <alignment horizontal="center" vertical="center"/>
    </xf>
    <xf numFmtId="0" fontId="32" fillId="0" borderId="4" xfId="0" applyFont="1" applyBorder="1" applyAlignment="1">
      <alignment horizontal="center" vertical="center"/>
    </xf>
    <xf numFmtId="0" fontId="32" fillId="0" borderId="3" xfId="0" applyFont="1" applyBorder="1" applyAlignment="1">
      <alignment horizontal="center" vertical="center"/>
    </xf>
    <xf numFmtId="49" fontId="23" fillId="2" borderId="2" xfId="0" applyNumberFormat="1" applyFont="1" applyFill="1" applyBorder="1" applyAlignment="1">
      <alignment vertical="center" wrapText="1"/>
    </xf>
    <xf numFmtId="49" fontId="23" fillId="2" borderId="3" xfId="0" applyNumberFormat="1" applyFont="1" applyFill="1" applyBorder="1" applyAlignment="1">
      <alignment vertical="center" wrapText="1"/>
    </xf>
    <xf numFmtId="0" fontId="19" fillId="2" borderId="0" xfId="0" applyFont="1" applyFill="1" applyAlignment="1">
      <alignment horizontal="center" vertical="center" wrapText="1"/>
    </xf>
    <xf numFmtId="0" fontId="26" fillId="2" borderId="0" xfId="0" applyFont="1" applyFill="1" applyAlignment="1">
      <alignment horizontal="left" vertical="center"/>
    </xf>
    <xf numFmtId="49" fontId="35" fillId="2" borderId="2" xfId="0" applyNumberFormat="1" applyFont="1" applyFill="1" applyBorder="1" applyAlignment="1">
      <alignment horizontal="center" vertical="center" wrapText="1"/>
    </xf>
    <xf numFmtId="49" fontId="35" fillId="2" borderId="1" xfId="0" applyNumberFormat="1" applyFont="1" applyFill="1" applyBorder="1" applyAlignment="1">
      <alignment horizontal="left" vertical="center" wrapText="1"/>
    </xf>
    <xf numFmtId="49" fontId="35" fillId="2" borderId="4" xfId="0" applyNumberFormat="1" applyFont="1" applyFill="1" applyBorder="1" applyAlignment="1">
      <alignment horizontal="center" vertical="center" wrapText="1"/>
    </xf>
    <xf numFmtId="49" fontId="35" fillId="2" borderId="3" xfId="0" applyNumberFormat="1" applyFont="1" applyFill="1" applyBorder="1" applyAlignment="1">
      <alignment horizontal="center" vertical="center" wrapText="1"/>
    </xf>
  </cellXfs>
  <cellStyles count="17">
    <cellStyle name="Comma" xfId="11" builtinId="3"/>
    <cellStyle name="Comma 2" xfId="1"/>
    <cellStyle name="Comma 3" xfId="2"/>
    <cellStyle name="Comma 3 2" xfId="12"/>
    <cellStyle name="Comma 4" xfId="8"/>
    <cellStyle name="Comma 5" xfId="10"/>
    <cellStyle name="Comma 5 2" xfId="13"/>
    <cellStyle name="Normal" xfId="0" builtinId="0"/>
    <cellStyle name="Normal 2" xfId="3"/>
    <cellStyle name="Normal 2 2" xfId="4"/>
    <cellStyle name="Normal 2 2 2" xfId="14"/>
    <cellStyle name="Normal 2 3" xfId="15"/>
    <cellStyle name="Normal 3" xfId="5"/>
    <cellStyle name="Normal 4" xfId="6"/>
    <cellStyle name="Normal 5" xfId="9"/>
    <cellStyle name="Normal 5 2" xfId="16"/>
    <cellStyle name="Percent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2:H207"/>
  <sheetViews>
    <sheetView tabSelected="1" view="pageBreakPreview" zoomScale="73" zoomScaleNormal="100" zoomScaleSheetLayoutView="73" workbookViewId="0">
      <pane xSplit="3" ySplit="7" topLeftCell="D201" activePane="bottomRight" state="frozen"/>
      <selection pane="topRight" activeCell="E1" sqref="E1"/>
      <selection pane="bottomLeft" activeCell="A8" sqref="A8"/>
      <selection pane="bottomRight" activeCell="G229" sqref="G229"/>
    </sheetView>
  </sheetViews>
  <sheetFormatPr defaultColWidth="9.140625" defaultRowHeight="15" x14ac:dyDescent="0.25"/>
  <cols>
    <col min="1" max="1" width="4" style="6" hidden="1" customWidth="1"/>
    <col min="2" max="2" width="13" style="2" customWidth="1"/>
    <col min="3" max="3" width="67.140625" style="1" customWidth="1"/>
    <col min="4" max="4" width="23.85546875" style="1" customWidth="1"/>
    <col min="5" max="5" width="23" style="1" customWidth="1"/>
    <col min="6" max="6" width="80.140625" style="1" customWidth="1"/>
    <col min="7" max="7" width="80.7109375" style="1" customWidth="1"/>
    <col min="8" max="8" width="72" style="1" customWidth="1"/>
    <col min="9" max="9" width="9.140625" style="1"/>
    <col min="10" max="10" width="62.42578125" style="1" customWidth="1"/>
    <col min="11" max="16384" width="9.140625" style="1"/>
  </cols>
  <sheetData>
    <row r="2" spans="1:8" ht="42.75" customHeight="1" x14ac:dyDescent="0.25">
      <c r="H2" s="5" t="s">
        <v>86</v>
      </c>
    </row>
    <row r="3" spans="1:8" ht="31.5" customHeight="1" x14ac:dyDescent="0.25">
      <c r="B3" s="100" t="s">
        <v>111</v>
      </c>
      <c r="C3" s="100"/>
      <c r="D3" s="100"/>
      <c r="E3" s="100"/>
      <c r="F3" s="100"/>
      <c r="G3" s="100"/>
      <c r="H3" s="100"/>
    </row>
    <row r="4" spans="1:8" ht="18" customHeight="1" x14ac:dyDescent="0.25"/>
    <row r="5" spans="1:8" ht="29.25" customHeight="1" x14ac:dyDescent="0.25">
      <c r="A5" s="90"/>
      <c r="B5" s="91" t="s">
        <v>113</v>
      </c>
      <c r="C5" s="91"/>
      <c r="D5" s="92" t="s">
        <v>114</v>
      </c>
      <c r="E5" s="92" t="s">
        <v>82</v>
      </c>
      <c r="F5" s="92" t="s">
        <v>112</v>
      </c>
      <c r="G5" s="92" t="s">
        <v>83</v>
      </c>
      <c r="H5" s="92"/>
    </row>
    <row r="6" spans="1:8" ht="30.75" customHeight="1" x14ac:dyDescent="0.25">
      <c r="A6" s="90"/>
      <c r="B6" s="91"/>
      <c r="C6" s="91"/>
      <c r="D6" s="92"/>
      <c r="E6" s="92"/>
      <c r="F6" s="92"/>
      <c r="G6" s="92"/>
      <c r="H6" s="92"/>
    </row>
    <row r="7" spans="1:8" ht="52.5" customHeight="1" x14ac:dyDescent="0.25">
      <c r="A7" s="90"/>
      <c r="B7" s="16" t="s">
        <v>0</v>
      </c>
      <c r="C7" s="17" t="s">
        <v>81</v>
      </c>
      <c r="D7" s="92"/>
      <c r="E7" s="92"/>
      <c r="F7" s="92"/>
      <c r="G7" s="17" t="s">
        <v>85</v>
      </c>
      <c r="H7" s="17" t="s">
        <v>84</v>
      </c>
    </row>
    <row r="8" spans="1:8" s="8" customFormat="1" ht="86.25" customHeight="1" x14ac:dyDescent="0.25">
      <c r="A8" s="14"/>
      <c r="B8" s="29" t="s">
        <v>139</v>
      </c>
      <c r="C8" s="30" t="s">
        <v>5</v>
      </c>
      <c r="D8" s="35">
        <f>D9+D28+D59+D191+D193</f>
        <v>3529000</v>
      </c>
      <c r="E8" s="35">
        <f>E9+E28+E59+E191+E193</f>
        <v>3528000</v>
      </c>
      <c r="F8" s="31"/>
      <c r="G8" s="31"/>
      <c r="H8" s="78"/>
    </row>
    <row r="9" spans="1:8" s="77" customFormat="1" ht="330" customHeight="1" x14ac:dyDescent="0.25">
      <c r="A9" s="75"/>
      <c r="B9" s="43" t="s">
        <v>1</v>
      </c>
      <c r="C9" s="44" t="s">
        <v>3</v>
      </c>
      <c r="D9" s="45">
        <f>D10+D14+D18+D20+D24+D26</f>
        <v>48630</v>
      </c>
      <c r="E9" s="45">
        <f>E10+E14+E18+E20+E24+E26</f>
        <v>47630</v>
      </c>
      <c r="F9" s="76" t="s">
        <v>140</v>
      </c>
      <c r="G9" s="76" t="s">
        <v>141</v>
      </c>
      <c r="H9" s="76" t="s">
        <v>614</v>
      </c>
    </row>
    <row r="10" spans="1:8" s="4" customFormat="1" ht="54" x14ac:dyDescent="0.25">
      <c r="A10" s="9"/>
      <c r="B10" s="18" t="s">
        <v>2</v>
      </c>
      <c r="C10" s="19" t="s">
        <v>11</v>
      </c>
      <c r="D10" s="36">
        <f>SUM(D11:D13)</f>
        <v>9400</v>
      </c>
      <c r="E10" s="36">
        <f>SUM(E11:E13)</f>
        <v>9400</v>
      </c>
      <c r="F10" s="20"/>
      <c r="G10" s="20"/>
      <c r="H10" s="20" t="s">
        <v>613</v>
      </c>
    </row>
    <row r="11" spans="1:8" ht="60" x14ac:dyDescent="0.25">
      <c r="A11" s="15"/>
      <c r="B11" s="21"/>
      <c r="C11" s="22" t="s">
        <v>115</v>
      </c>
      <c r="D11" s="36">
        <v>5116</v>
      </c>
      <c r="E11" s="36">
        <v>5116</v>
      </c>
      <c r="F11" s="20" t="s">
        <v>142</v>
      </c>
      <c r="G11" s="20" t="s">
        <v>143</v>
      </c>
      <c r="H11" s="20" t="s">
        <v>615</v>
      </c>
    </row>
    <row r="12" spans="1:8" ht="86.25" customHeight="1" x14ac:dyDescent="0.25">
      <c r="A12" s="15"/>
      <c r="B12" s="21"/>
      <c r="C12" s="22" t="s">
        <v>116</v>
      </c>
      <c r="D12" s="36">
        <v>2100</v>
      </c>
      <c r="E12" s="36">
        <v>2100</v>
      </c>
      <c r="F12" s="20" t="s">
        <v>144</v>
      </c>
      <c r="G12" s="20" t="s">
        <v>145</v>
      </c>
      <c r="H12" s="20" t="s">
        <v>146</v>
      </c>
    </row>
    <row r="13" spans="1:8" ht="90" x14ac:dyDescent="0.25">
      <c r="A13" s="15"/>
      <c r="B13" s="21"/>
      <c r="C13" s="22" t="s">
        <v>117</v>
      </c>
      <c r="D13" s="36">
        <v>2184</v>
      </c>
      <c r="E13" s="36">
        <v>2184</v>
      </c>
      <c r="F13" s="20" t="s">
        <v>147</v>
      </c>
      <c r="G13" s="20" t="s">
        <v>148</v>
      </c>
      <c r="H13" s="20" t="s">
        <v>149</v>
      </c>
    </row>
    <row r="14" spans="1:8" s="4" customFormat="1" ht="18" x14ac:dyDescent="0.25">
      <c r="A14" s="9"/>
      <c r="B14" s="18" t="s">
        <v>4</v>
      </c>
      <c r="C14" s="19" t="s">
        <v>7</v>
      </c>
      <c r="D14" s="37">
        <f t="shared" ref="D14:E14" si="0">D15+D16+D17</f>
        <v>3300</v>
      </c>
      <c r="E14" s="37">
        <f t="shared" si="0"/>
        <v>3300</v>
      </c>
      <c r="F14" s="20"/>
      <c r="G14" s="20"/>
      <c r="H14" s="20"/>
    </row>
    <row r="15" spans="1:8" ht="165" customHeight="1" x14ac:dyDescent="0.25">
      <c r="A15" s="15"/>
      <c r="B15" s="21"/>
      <c r="C15" s="22" t="s">
        <v>8</v>
      </c>
      <c r="D15" s="36">
        <v>3100</v>
      </c>
      <c r="E15" s="36">
        <v>3100</v>
      </c>
      <c r="F15" s="48" t="s">
        <v>150</v>
      </c>
      <c r="G15" s="49" t="s">
        <v>151</v>
      </c>
      <c r="H15" s="20" t="s">
        <v>152</v>
      </c>
    </row>
    <row r="16" spans="1:8" ht="41.25" customHeight="1" x14ac:dyDescent="0.25">
      <c r="A16" s="15"/>
      <c r="B16" s="21"/>
      <c r="C16" s="22" t="s">
        <v>9</v>
      </c>
      <c r="D16" s="36">
        <v>100</v>
      </c>
      <c r="E16" s="36">
        <v>100</v>
      </c>
      <c r="F16" s="20" t="s">
        <v>153</v>
      </c>
      <c r="G16" s="20" t="s">
        <v>154</v>
      </c>
      <c r="H16" s="20" t="s">
        <v>155</v>
      </c>
    </row>
    <row r="17" spans="1:8" ht="39" customHeight="1" x14ac:dyDescent="0.25">
      <c r="A17" s="15"/>
      <c r="B17" s="21"/>
      <c r="C17" s="22" t="s">
        <v>10</v>
      </c>
      <c r="D17" s="36">
        <v>100</v>
      </c>
      <c r="E17" s="36">
        <v>100</v>
      </c>
      <c r="F17" s="20" t="s">
        <v>156</v>
      </c>
      <c r="G17" s="20" t="s">
        <v>157</v>
      </c>
      <c r="H17" s="20" t="s">
        <v>158</v>
      </c>
    </row>
    <row r="18" spans="1:8" ht="57" customHeight="1" x14ac:dyDescent="0.25">
      <c r="B18" s="18" t="s">
        <v>6</v>
      </c>
      <c r="C18" s="19" t="s">
        <v>15</v>
      </c>
      <c r="D18" s="37">
        <f t="shared" ref="D18:E18" si="1">D19</f>
        <v>11094</v>
      </c>
      <c r="E18" s="37">
        <f t="shared" si="1"/>
        <v>10400</v>
      </c>
      <c r="F18" s="20"/>
      <c r="G18" s="20"/>
      <c r="H18" s="20"/>
    </row>
    <row r="19" spans="1:8" s="4" customFormat="1" ht="251.25" customHeight="1" x14ac:dyDescent="0.25">
      <c r="A19" s="9"/>
      <c r="B19" s="21"/>
      <c r="C19" s="22" t="s">
        <v>16</v>
      </c>
      <c r="D19" s="36">
        <v>11094</v>
      </c>
      <c r="E19" s="36">
        <v>10400</v>
      </c>
      <c r="F19" s="23" t="s">
        <v>159</v>
      </c>
      <c r="G19" s="23" t="s">
        <v>160</v>
      </c>
      <c r="H19" s="50" t="s">
        <v>161</v>
      </c>
    </row>
    <row r="20" spans="1:8" ht="36" x14ac:dyDescent="0.25">
      <c r="B20" s="18" t="s">
        <v>17</v>
      </c>
      <c r="C20" s="19" t="s">
        <v>20</v>
      </c>
      <c r="D20" s="37">
        <f>SUM(D21:D23)</f>
        <v>21008</v>
      </c>
      <c r="E20" s="37">
        <f>SUM(E21:E23)</f>
        <v>21000</v>
      </c>
      <c r="F20" s="20"/>
      <c r="G20" s="20"/>
      <c r="H20" s="20"/>
    </row>
    <row r="21" spans="1:8" ht="217.5" customHeight="1" x14ac:dyDescent="0.25">
      <c r="A21" s="15"/>
      <c r="B21" s="21"/>
      <c r="C21" s="22" t="s">
        <v>21</v>
      </c>
      <c r="D21" s="36">
        <v>10008</v>
      </c>
      <c r="E21" s="36">
        <v>10000</v>
      </c>
      <c r="F21" s="52" t="s">
        <v>162</v>
      </c>
      <c r="G21" s="52" t="s">
        <v>163</v>
      </c>
      <c r="H21" s="53" t="s">
        <v>164</v>
      </c>
    </row>
    <row r="22" spans="1:8" ht="162" x14ac:dyDescent="0.25">
      <c r="A22" s="15"/>
      <c r="B22" s="21"/>
      <c r="C22" s="22" t="s">
        <v>18</v>
      </c>
      <c r="D22" s="36">
        <v>9000</v>
      </c>
      <c r="E22" s="36">
        <v>9000</v>
      </c>
      <c r="F22" s="52" t="s">
        <v>165</v>
      </c>
      <c r="G22" s="52" t="s">
        <v>166</v>
      </c>
      <c r="H22" s="52" t="s">
        <v>167</v>
      </c>
    </row>
    <row r="23" spans="1:8" ht="180" x14ac:dyDescent="0.25">
      <c r="A23" s="15"/>
      <c r="B23" s="21"/>
      <c r="C23" s="22" t="s">
        <v>19</v>
      </c>
      <c r="D23" s="36">
        <v>2000</v>
      </c>
      <c r="E23" s="36">
        <v>2000</v>
      </c>
      <c r="F23" s="52" t="s">
        <v>168</v>
      </c>
      <c r="G23" s="52" t="s">
        <v>169</v>
      </c>
      <c r="H23" s="52" t="s">
        <v>170</v>
      </c>
    </row>
    <row r="24" spans="1:8" s="4" customFormat="1" ht="54" x14ac:dyDescent="0.25">
      <c r="A24" s="9"/>
      <c r="B24" s="18" t="s">
        <v>12</v>
      </c>
      <c r="C24" s="19" t="s">
        <v>22</v>
      </c>
      <c r="D24" s="37">
        <f>SUM(D25)</f>
        <v>1045</v>
      </c>
      <c r="E24" s="37">
        <f>SUM(E25)</f>
        <v>1030</v>
      </c>
      <c r="F24" s="20"/>
      <c r="G24" s="20"/>
      <c r="H24" s="20"/>
    </row>
    <row r="25" spans="1:8" ht="267" customHeight="1" x14ac:dyDescent="0.25">
      <c r="A25" s="15"/>
      <c r="B25" s="21"/>
      <c r="C25" s="22" t="s">
        <v>13</v>
      </c>
      <c r="D25" s="36">
        <f>1030+15</f>
        <v>1045</v>
      </c>
      <c r="E25" s="36">
        <v>1030</v>
      </c>
      <c r="F25" s="52" t="s">
        <v>621</v>
      </c>
      <c r="G25" s="52" t="s">
        <v>622</v>
      </c>
      <c r="H25" s="52" t="s">
        <v>623</v>
      </c>
    </row>
    <row r="26" spans="1:8" ht="53.25" customHeight="1" x14ac:dyDescent="0.25">
      <c r="B26" s="18" t="s">
        <v>23</v>
      </c>
      <c r="C26" s="19" t="s">
        <v>118</v>
      </c>
      <c r="D26" s="38">
        <f>D27</f>
        <v>2783</v>
      </c>
      <c r="E26" s="38">
        <f>E27</f>
        <v>2500</v>
      </c>
      <c r="F26" s="20"/>
      <c r="G26" s="20"/>
      <c r="H26" s="20"/>
    </row>
    <row r="27" spans="1:8" ht="75" x14ac:dyDescent="0.25">
      <c r="B27" s="21"/>
      <c r="C27" s="22" t="s">
        <v>14</v>
      </c>
      <c r="D27" s="36">
        <v>2783</v>
      </c>
      <c r="E27" s="36">
        <v>2500</v>
      </c>
      <c r="F27" s="51" t="s">
        <v>171</v>
      </c>
      <c r="G27" s="51" t="s">
        <v>172</v>
      </c>
      <c r="H27" s="51" t="s">
        <v>173</v>
      </c>
    </row>
    <row r="28" spans="1:8" ht="150" customHeight="1" x14ac:dyDescent="0.25">
      <c r="B28" s="43" t="s">
        <v>24</v>
      </c>
      <c r="C28" s="44" t="s">
        <v>25</v>
      </c>
      <c r="D28" s="45">
        <f>D29+D32+D42+D57+D58</f>
        <v>2468300</v>
      </c>
      <c r="E28" s="45">
        <f>E29+E32+E42+E57+E58</f>
        <v>2468300</v>
      </c>
      <c r="F28" s="79" t="s">
        <v>174</v>
      </c>
      <c r="G28" s="79" t="s">
        <v>616</v>
      </c>
      <c r="H28" s="79" t="s">
        <v>175</v>
      </c>
    </row>
    <row r="29" spans="1:8" ht="45" customHeight="1" x14ac:dyDescent="0.25">
      <c r="B29" s="18" t="s">
        <v>26</v>
      </c>
      <c r="C29" s="19" t="s">
        <v>27</v>
      </c>
      <c r="D29" s="36">
        <f>SUM(D30:D31)</f>
        <v>1700000</v>
      </c>
      <c r="E29" s="36">
        <f>SUM(E30:E31)</f>
        <v>1700000</v>
      </c>
      <c r="F29" s="54"/>
      <c r="G29" s="54"/>
      <c r="H29" s="54"/>
    </row>
    <row r="30" spans="1:8" ht="71.25" customHeight="1" x14ac:dyDescent="0.25">
      <c r="B30" s="21"/>
      <c r="C30" s="22" t="s">
        <v>28</v>
      </c>
      <c r="D30" s="36">
        <v>1590000</v>
      </c>
      <c r="E30" s="36">
        <v>1590000</v>
      </c>
      <c r="F30" s="93" t="s">
        <v>176</v>
      </c>
      <c r="G30" s="55" t="s">
        <v>177</v>
      </c>
      <c r="H30" s="93" t="s">
        <v>617</v>
      </c>
    </row>
    <row r="31" spans="1:8" ht="67.5" customHeight="1" x14ac:dyDescent="0.25">
      <c r="B31" s="21"/>
      <c r="C31" s="22" t="s">
        <v>119</v>
      </c>
      <c r="D31" s="36">
        <v>110000</v>
      </c>
      <c r="E31" s="36">
        <v>110000</v>
      </c>
      <c r="F31" s="94"/>
      <c r="G31" s="55" t="s">
        <v>624</v>
      </c>
      <c r="H31" s="94"/>
    </row>
    <row r="32" spans="1:8" ht="36" x14ac:dyDescent="0.25">
      <c r="B32" s="18" t="s">
        <v>29</v>
      </c>
      <c r="C32" s="19" t="s">
        <v>30</v>
      </c>
      <c r="D32" s="38">
        <f>SUM(D33:D41)</f>
        <v>680000</v>
      </c>
      <c r="E32" s="38">
        <f>SUM(E33:E41)</f>
        <v>680000</v>
      </c>
      <c r="F32" s="95" t="s">
        <v>178</v>
      </c>
      <c r="G32" s="54"/>
      <c r="H32" s="54"/>
    </row>
    <row r="33" spans="2:8" ht="54" x14ac:dyDescent="0.25">
      <c r="B33" s="21"/>
      <c r="C33" s="22" t="s">
        <v>31</v>
      </c>
      <c r="D33" s="36">
        <v>282000</v>
      </c>
      <c r="E33" s="36">
        <v>282000</v>
      </c>
      <c r="F33" s="96"/>
      <c r="G33" s="56" t="s">
        <v>180</v>
      </c>
      <c r="H33" s="56" t="s">
        <v>179</v>
      </c>
    </row>
    <row r="34" spans="2:8" ht="30" x14ac:dyDescent="0.25">
      <c r="B34" s="21"/>
      <c r="C34" s="22" t="s">
        <v>41</v>
      </c>
      <c r="D34" s="36">
        <v>226529</v>
      </c>
      <c r="E34" s="36">
        <v>226529</v>
      </c>
      <c r="F34" s="96"/>
      <c r="G34" s="56" t="s">
        <v>181</v>
      </c>
      <c r="H34" s="56" t="s">
        <v>182</v>
      </c>
    </row>
    <row r="35" spans="2:8" ht="30" x14ac:dyDescent="0.25">
      <c r="B35" s="21"/>
      <c r="C35" s="22" t="s">
        <v>40</v>
      </c>
      <c r="D35" s="36">
        <v>122500</v>
      </c>
      <c r="E35" s="36">
        <v>122500</v>
      </c>
      <c r="F35" s="96"/>
      <c r="G35" s="56" t="s">
        <v>184</v>
      </c>
      <c r="H35" s="56" t="s">
        <v>183</v>
      </c>
    </row>
    <row r="36" spans="2:8" ht="30" x14ac:dyDescent="0.25">
      <c r="B36" s="21"/>
      <c r="C36" s="22" t="s">
        <v>39</v>
      </c>
      <c r="D36" s="36">
        <v>720</v>
      </c>
      <c r="E36" s="36">
        <v>720</v>
      </c>
      <c r="F36" s="96"/>
      <c r="G36" s="56" t="s">
        <v>185</v>
      </c>
      <c r="H36" s="56" t="s">
        <v>186</v>
      </c>
    </row>
    <row r="37" spans="2:8" ht="38.25" customHeight="1" x14ac:dyDescent="0.25">
      <c r="B37" s="21"/>
      <c r="C37" s="22" t="s">
        <v>32</v>
      </c>
      <c r="D37" s="36">
        <v>25000</v>
      </c>
      <c r="E37" s="36">
        <v>25000</v>
      </c>
      <c r="F37" s="96"/>
      <c r="G37" s="56" t="s">
        <v>189</v>
      </c>
      <c r="H37" s="56" t="s">
        <v>188</v>
      </c>
    </row>
    <row r="38" spans="2:8" ht="30" x14ac:dyDescent="0.25">
      <c r="B38" s="21"/>
      <c r="C38" s="22" t="s">
        <v>38</v>
      </c>
      <c r="D38" s="36">
        <v>14000</v>
      </c>
      <c r="E38" s="36">
        <v>14000</v>
      </c>
      <c r="F38" s="96"/>
      <c r="G38" s="56" t="s">
        <v>187</v>
      </c>
      <c r="H38" s="56" t="s">
        <v>188</v>
      </c>
    </row>
    <row r="39" spans="2:8" ht="45" x14ac:dyDescent="0.25">
      <c r="B39" s="21"/>
      <c r="C39" s="22" t="s">
        <v>37</v>
      </c>
      <c r="D39" s="36">
        <v>2090</v>
      </c>
      <c r="E39" s="36">
        <v>2090</v>
      </c>
      <c r="F39" s="96"/>
      <c r="G39" s="56" t="s">
        <v>190</v>
      </c>
      <c r="H39" s="56" t="s">
        <v>188</v>
      </c>
    </row>
    <row r="40" spans="2:8" ht="15.75" x14ac:dyDescent="0.25">
      <c r="B40" s="21"/>
      <c r="C40" s="22" t="s">
        <v>33</v>
      </c>
      <c r="D40" s="36">
        <v>6300</v>
      </c>
      <c r="E40" s="36">
        <v>6300</v>
      </c>
      <c r="F40" s="96"/>
      <c r="G40" s="22" t="s">
        <v>191</v>
      </c>
      <c r="H40" s="56" t="s">
        <v>188</v>
      </c>
    </row>
    <row r="41" spans="2:8" ht="15.75" x14ac:dyDescent="0.25">
      <c r="B41" s="21"/>
      <c r="C41" s="22" t="s">
        <v>34</v>
      </c>
      <c r="D41" s="36">
        <v>861</v>
      </c>
      <c r="E41" s="36">
        <v>861</v>
      </c>
      <c r="F41" s="97"/>
      <c r="G41" s="57" t="s">
        <v>193</v>
      </c>
      <c r="H41" s="56" t="s">
        <v>192</v>
      </c>
    </row>
    <row r="42" spans="2:8" ht="61.5" customHeight="1" x14ac:dyDescent="0.25">
      <c r="B42" s="18" t="s">
        <v>35</v>
      </c>
      <c r="C42" s="19" t="s">
        <v>36</v>
      </c>
      <c r="D42" s="38">
        <f t="shared" ref="D42:E42" si="2">SUM(D43:D56)</f>
        <v>28200</v>
      </c>
      <c r="E42" s="38">
        <f t="shared" si="2"/>
        <v>28200</v>
      </c>
      <c r="F42" s="54" t="s">
        <v>194</v>
      </c>
      <c r="G42" s="54" t="s">
        <v>213</v>
      </c>
      <c r="H42" s="54" t="s">
        <v>626</v>
      </c>
    </row>
    <row r="43" spans="2:8" ht="82.5" customHeight="1" x14ac:dyDescent="0.25">
      <c r="B43" s="21"/>
      <c r="C43" s="22" t="s">
        <v>120</v>
      </c>
      <c r="D43" s="39">
        <v>1800</v>
      </c>
      <c r="E43" s="39">
        <v>1800</v>
      </c>
      <c r="F43" s="58" t="s">
        <v>195</v>
      </c>
      <c r="G43" s="58" t="s">
        <v>196</v>
      </c>
      <c r="H43" s="57" t="s">
        <v>212</v>
      </c>
    </row>
    <row r="44" spans="2:8" ht="74.25" customHeight="1" x14ac:dyDescent="0.25">
      <c r="B44" s="21"/>
      <c r="C44" s="22" t="s">
        <v>121</v>
      </c>
      <c r="D44" s="39">
        <v>1700</v>
      </c>
      <c r="E44" s="39">
        <v>1700</v>
      </c>
      <c r="F44" s="58" t="s">
        <v>197</v>
      </c>
      <c r="G44" s="58" t="s">
        <v>214</v>
      </c>
      <c r="H44" s="59" t="s">
        <v>215</v>
      </c>
    </row>
    <row r="45" spans="2:8" ht="90" customHeight="1" x14ac:dyDescent="0.25">
      <c r="B45" s="21"/>
      <c r="C45" s="22" t="s">
        <v>122</v>
      </c>
      <c r="D45" s="39">
        <v>2950</v>
      </c>
      <c r="E45" s="39">
        <v>2950</v>
      </c>
      <c r="F45" s="58" t="s">
        <v>198</v>
      </c>
      <c r="G45" s="58" t="s">
        <v>218</v>
      </c>
      <c r="H45" s="59" t="s">
        <v>216</v>
      </c>
    </row>
    <row r="46" spans="2:8" ht="105" x14ac:dyDescent="0.25">
      <c r="B46" s="21"/>
      <c r="C46" s="22" t="s">
        <v>123</v>
      </c>
      <c r="D46" s="39">
        <v>40</v>
      </c>
      <c r="E46" s="39">
        <v>40</v>
      </c>
      <c r="F46" s="58" t="s">
        <v>199</v>
      </c>
      <c r="G46" s="59" t="s">
        <v>200</v>
      </c>
      <c r="H46" s="103" t="s">
        <v>625</v>
      </c>
    </row>
    <row r="47" spans="2:8" ht="120" x14ac:dyDescent="0.25">
      <c r="B47" s="21"/>
      <c r="C47" s="22" t="s">
        <v>124</v>
      </c>
      <c r="D47" s="39">
        <v>4000</v>
      </c>
      <c r="E47" s="39">
        <v>4000</v>
      </c>
      <c r="F47" s="58" t="s">
        <v>201</v>
      </c>
      <c r="G47" s="58" t="s">
        <v>217</v>
      </c>
      <c r="H47" s="59" t="s">
        <v>219</v>
      </c>
    </row>
    <row r="48" spans="2:8" ht="64.5" customHeight="1" x14ac:dyDescent="0.25">
      <c r="B48" s="21"/>
      <c r="C48" s="22" t="s">
        <v>125</v>
      </c>
      <c r="D48" s="39">
        <v>4100</v>
      </c>
      <c r="E48" s="39">
        <v>4100</v>
      </c>
      <c r="F48" s="58" t="s">
        <v>202</v>
      </c>
      <c r="G48" s="58" t="s">
        <v>220</v>
      </c>
      <c r="H48" s="56" t="s">
        <v>627</v>
      </c>
    </row>
    <row r="49" spans="1:8" ht="54.75" customHeight="1" x14ac:dyDescent="0.25">
      <c r="B49" s="21"/>
      <c r="C49" s="22" t="s">
        <v>126</v>
      </c>
      <c r="D49" s="39">
        <v>48</v>
      </c>
      <c r="E49" s="39">
        <v>48</v>
      </c>
      <c r="F49" s="58" t="s">
        <v>203</v>
      </c>
      <c r="G49" s="60" t="s">
        <v>204</v>
      </c>
      <c r="H49" s="60" t="s">
        <v>221</v>
      </c>
    </row>
    <row r="50" spans="1:8" ht="105" x14ac:dyDescent="0.25">
      <c r="B50" s="21"/>
      <c r="C50" s="22" t="s">
        <v>127</v>
      </c>
      <c r="D50" s="39">
        <v>370</v>
      </c>
      <c r="E50" s="39">
        <v>370</v>
      </c>
      <c r="F50" s="58" t="s">
        <v>205</v>
      </c>
      <c r="G50" s="58" t="s">
        <v>222</v>
      </c>
      <c r="H50" s="59" t="s">
        <v>223</v>
      </c>
    </row>
    <row r="51" spans="1:8" ht="78.75" customHeight="1" x14ac:dyDescent="0.25">
      <c r="B51" s="21"/>
      <c r="C51" s="22" t="s">
        <v>128</v>
      </c>
      <c r="D51" s="39">
        <v>8180</v>
      </c>
      <c r="E51" s="39">
        <v>8180</v>
      </c>
      <c r="F51" s="58" t="s">
        <v>206</v>
      </c>
      <c r="G51" s="58" t="s">
        <v>224</v>
      </c>
      <c r="H51" s="58" t="s">
        <v>225</v>
      </c>
    </row>
    <row r="52" spans="1:8" ht="189.75" customHeight="1" x14ac:dyDescent="0.25">
      <c r="B52" s="21"/>
      <c r="C52" s="22" t="s">
        <v>129</v>
      </c>
      <c r="D52" s="39">
        <v>2350</v>
      </c>
      <c r="E52" s="39">
        <v>2350</v>
      </c>
      <c r="F52" s="58" t="s">
        <v>207</v>
      </c>
      <c r="G52" s="58" t="s">
        <v>226</v>
      </c>
      <c r="H52" s="59" t="s">
        <v>227</v>
      </c>
    </row>
    <row r="53" spans="1:8" ht="107.25" customHeight="1" x14ac:dyDescent="0.25">
      <c r="B53" s="21"/>
      <c r="C53" s="22" t="s">
        <v>130</v>
      </c>
      <c r="D53" s="39">
        <v>800</v>
      </c>
      <c r="E53" s="39">
        <v>800</v>
      </c>
      <c r="F53" s="58" t="s">
        <v>208</v>
      </c>
      <c r="G53" s="58" t="s">
        <v>228</v>
      </c>
      <c r="H53" s="57" t="s">
        <v>229</v>
      </c>
    </row>
    <row r="54" spans="1:8" ht="105" customHeight="1" x14ac:dyDescent="0.25">
      <c r="B54" s="21"/>
      <c r="C54" s="22" t="s">
        <v>131</v>
      </c>
      <c r="D54" s="39">
        <v>1400</v>
      </c>
      <c r="E54" s="39">
        <v>1400</v>
      </c>
      <c r="F54" s="58" t="s">
        <v>209</v>
      </c>
      <c r="G54" s="58" t="s">
        <v>230</v>
      </c>
      <c r="H54" s="57" t="s">
        <v>231</v>
      </c>
    </row>
    <row r="55" spans="1:8" ht="60" x14ac:dyDescent="0.25">
      <c r="B55" s="21"/>
      <c r="C55" s="22" t="s">
        <v>132</v>
      </c>
      <c r="D55" s="39">
        <v>198</v>
      </c>
      <c r="E55" s="39">
        <v>198</v>
      </c>
      <c r="F55" s="58" t="s">
        <v>210</v>
      </c>
      <c r="G55" s="58" t="s">
        <v>232</v>
      </c>
      <c r="H55" s="57" t="s">
        <v>234</v>
      </c>
    </row>
    <row r="56" spans="1:8" ht="30" x14ac:dyDescent="0.25">
      <c r="B56" s="21"/>
      <c r="C56" s="22" t="s">
        <v>133</v>
      </c>
      <c r="D56" s="39">
        <v>264</v>
      </c>
      <c r="E56" s="39">
        <v>264</v>
      </c>
      <c r="F56" s="58" t="s">
        <v>211</v>
      </c>
      <c r="G56" s="60" t="s">
        <v>233</v>
      </c>
      <c r="H56" s="57" t="s">
        <v>235</v>
      </c>
    </row>
    <row r="57" spans="1:8" ht="80.25" customHeight="1" x14ac:dyDescent="0.25">
      <c r="B57" s="18" t="s">
        <v>79</v>
      </c>
      <c r="C57" s="19" t="s">
        <v>80</v>
      </c>
      <c r="D57" s="37">
        <v>55000</v>
      </c>
      <c r="E57" s="37">
        <v>55000</v>
      </c>
      <c r="F57" s="58" t="s">
        <v>236</v>
      </c>
      <c r="G57" s="56" t="s">
        <v>237</v>
      </c>
      <c r="H57" s="56" t="s">
        <v>188</v>
      </c>
    </row>
    <row r="58" spans="1:8" ht="262.5" customHeight="1" x14ac:dyDescent="0.25">
      <c r="A58" s="13"/>
      <c r="B58" s="18" t="s">
        <v>138</v>
      </c>
      <c r="C58" s="19" t="s">
        <v>134</v>
      </c>
      <c r="D58" s="37">
        <v>5100</v>
      </c>
      <c r="E58" s="37">
        <v>5100</v>
      </c>
      <c r="F58" s="58" t="s">
        <v>238</v>
      </c>
      <c r="G58" s="58" t="s">
        <v>629</v>
      </c>
      <c r="H58" s="58" t="s">
        <v>628</v>
      </c>
    </row>
    <row r="59" spans="1:8" ht="42.75" customHeight="1" x14ac:dyDescent="0.25">
      <c r="B59" s="43" t="s">
        <v>42</v>
      </c>
      <c r="C59" s="44" t="s">
        <v>88</v>
      </c>
      <c r="D59" s="45">
        <f>D60+D61+D130+D190</f>
        <v>983370</v>
      </c>
      <c r="E59" s="45">
        <f>E60+E61+E130+E190</f>
        <v>983370</v>
      </c>
      <c r="F59" s="47"/>
      <c r="G59" s="47"/>
      <c r="H59" s="47"/>
    </row>
    <row r="60" spans="1:8" ht="99" customHeight="1" x14ac:dyDescent="0.25">
      <c r="B60" s="18" t="s">
        <v>43</v>
      </c>
      <c r="C60" s="19" t="s">
        <v>44</v>
      </c>
      <c r="D60" s="38">
        <v>704000</v>
      </c>
      <c r="E60" s="38">
        <v>704000</v>
      </c>
      <c r="F60" s="56" t="s">
        <v>239</v>
      </c>
      <c r="G60" s="56" t="s">
        <v>241</v>
      </c>
      <c r="H60" s="56" t="s">
        <v>240</v>
      </c>
    </row>
    <row r="61" spans="1:8" ht="30.75" customHeight="1" x14ac:dyDescent="0.25">
      <c r="B61" s="18" t="s">
        <v>45</v>
      </c>
      <c r="C61" s="19" t="s">
        <v>89</v>
      </c>
      <c r="D61" s="38">
        <f>D62+D69+D76+D82+D86+D87+D89+D97+D102+D109+D117+D125</f>
        <v>98470</v>
      </c>
      <c r="E61" s="38">
        <f>E62+E69+E76+E82+E86+E87+E89+E97+E102+E109+E117+E125</f>
        <v>98470</v>
      </c>
      <c r="F61" s="24"/>
      <c r="G61" s="56"/>
      <c r="H61" s="56"/>
    </row>
    <row r="62" spans="1:8" ht="38.25" customHeight="1" x14ac:dyDescent="0.25">
      <c r="B62" s="18" t="s">
        <v>46</v>
      </c>
      <c r="C62" s="16" t="s">
        <v>90</v>
      </c>
      <c r="D62" s="63">
        <f>SUM(D63:D68)</f>
        <v>1900</v>
      </c>
      <c r="E62" s="64">
        <f>SUM(E63:E68)</f>
        <v>1900</v>
      </c>
      <c r="F62" s="61"/>
      <c r="G62" s="61"/>
      <c r="H62" s="61"/>
    </row>
    <row r="63" spans="1:8" ht="64.5" customHeight="1" x14ac:dyDescent="0.25">
      <c r="A63" s="28"/>
      <c r="B63" s="25" t="s">
        <v>270</v>
      </c>
      <c r="C63" s="61" t="s">
        <v>242</v>
      </c>
      <c r="D63" s="38">
        <f>E63</f>
        <v>1144</v>
      </c>
      <c r="E63" s="40">
        <v>1144</v>
      </c>
      <c r="F63" s="86" t="s">
        <v>251</v>
      </c>
      <c r="G63" s="86" t="s">
        <v>257</v>
      </c>
      <c r="H63" s="86" t="s">
        <v>255</v>
      </c>
    </row>
    <row r="64" spans="1:8" ht="74.25" customHeight="1" x14ac:dyDescent="0.25">
      <c r="A64" s="28"/>
      <c r="B64" s="25" t="s">
        <v>271</v>
      </c>
      <c r="C64" s="61" t="s">
        <v>243</v>
      </c>
      <c r="D64" s="38">
        <f t="shared" ref="D64:D68" si="3">E64</f>
        <v>34</v>
      </c>
      <c r="E64" s="40">
        <v>34</v>
      </c>
      <c r="F64" s="88"/>
      <c r="G64" s="88"/>
      <c r="H64" s="88"/>
    </row>
    <row r="65" spans="1:8" ht="66.75" customHeight="1" x14ac:dyDescent="0.25">
      <c r="A65" s="28"/>
      <c r="B65" s="25" t="s">
        <v>272</v>
      </c>
      <c r="C65" s="61" t="s">
        <v>244</v>
      </c>
      <c r="D65" s="38">
        <f t="shared" si="3"/>
        <v>161</v>
      </c>
      <c r="E65" s="40">
        <v>161</v>
      </c>
      <c r="F65" s="61" t="s">
        <v>248</v>
      </c>
      <c r="G65" s="61" t="s">
        <v>252</v>
      </c>
      <c r="H65" s="61" t="s">
        <v>256</v>
      </c>
    </row>
    <row r="66" spans="1:8" ht="144" customHeight="1" x14ac:dyDescent="0.25">
      <c r="A66" s="28"/>
      <c r="B66" s="25" t="s">
        <v>273</v>
      </c>
      <c r="C66" s="61" t="s">
        <v>245</v>
      </c>
      <c r="D66" s="38">
        <f t="shared" si="3"/>
        <v>416</v>
      </c>
      <c r="E66" s="40">
        <v>416</v>
      </c>
      <c r="F66" s="61" t="s">
        <v>249</v>
      </c>
      <c r="G66" s="61" t="s">
        <v>253</v>
      </c>
      <c r="H66" s="61" t="s">
        <v>630</v>
      </c>
    </row>
    <row r="67" spans="1:8" ht="99" customHeight="1" x14ac:dyDescent="0.25">
      <c r="A67" s="28"/>
      <c r="B67" s="25" t="s">
        <v>274</v>
      </c>
      <c r="C67" s="61" t="s">
        <v>246</v>
      </c>
      <c r="D67" s="38">
        <f t="shared" si="3"/>
        <v>109</v>
      </c>
      <c r="E67" s="40">
        <v>109</v>
      </c>
      <c r="F67" s="61" t="s">
        <v>250</v>
      </c>
      <c r="G67" s="61" t="s">
        <v>254</v>
      </c>
      <c r="H67" s="61" t="s">
        <v>631</v>
      </c>
    </row>
    <row r="68" spans="1:8" ht="30" x14ac:dyDescent="0.25">
      <c r="A68" s="28"/>
      <c r="B68" s="25" t="s">
        <v>275</v>
      </c>
      <c r="C68" s="61" t="s">
        <v>247</v>
      </c>
      <c r="D68" s="38">
        <f t="shared" si="3"/>
        <v>36</v>
      </c>
      <c r="E68" s="40">
        <v>36</v>
      </c>
      <c r="F68" s="61"/>
      <c r="G68" s="61"/>
      <c r="H68" s="61"/>
    </row>
    <row r="69" spans="1:8" ht="40.5" customHeight="1" x14ac:dyDescent="0.25">
      <c r="B69" s="65" t="s">
        <v>87</v>
      </c>
      <c r="C69" s="16" t="s">
        <v>91</v>
      </c>
      <c r="D69" s="38">
        <f>E69</f>
        <v>22400</v>
      </c>
      <c r="E69" s="40">
        <f>SUM(E70:E75)</f>
        <v>22400</v>
      </c>
      <c r="F69" s="86" t="s">
        <v>276</v>
      </c>
      <c r="G69" s="61"/>
      <c r="H69" s="61"/>
    </row>
    <row r="70" spans="1:8" ht="75" x14ac:dyDescent="0.25">
      <c r="A70" s="28"/>
      <c r="B70" s="25" t="s">
        <v>258</v>
      </c>
      <c r="C70" s="22" t="s">
        <v>259</v>
      </c>
      <c r="D70" s="66">
        <f t="shared" ref="D70:D75" si="4">E70</f>
        <v>14117</v>
      </c>
      <c r="E70" s="40">
        <v>14117</v>
      </c>
      <c r="F70" s="87"/>
      <c r="G70" s="61" t="s">
        <v>287</v>
      </c>
      <c r="H70" s="61" t="s">
        <v>277</v>
      </c>
    </row>
    <row r="71" spans="1:8" ht="30" x14ac:dyDescent="0.25">
      <c r="A71" s="28"/>
      <c r="B71" s="25" t="s">
        <v>260</v>
      </c>
      <c r="C71" s="22" t="s">
        <v>261</v>
      </c>
      <c r="D71" s="66">
        <f t="shared" si="4"/>
        <v>150</v>
      </c>
      <c r="E71" s="40">
        <v>150</v>
      </c>
      <c r="F71" s="87"/>
      <c r="G71" s="61" t="s">
        <v>283</v>
      </c>
      <c r="H71" s="61" t="s">
        <v>278</v>
      </c>
    </row>
    <row r="72" spans="1:8" ht="30" x14ac:dyDescent="0.25">
      <c r="A72" s="28"/>
      <c r="B72" s="25" t="s">
        <v>262</v>
      </c>
      <c r="C72" s="22" t="s">
        <v>263</v>
      </c>
      <c r="D72" s="66">
        <f t="shared" si="4"/>
        <v>7603</v>
      </c>
      <c r="E72" s="40">
        <v>7603</v>
      </c>
      <c r="F72" s="87"/>
      <c r="G72" s="61" t="s">
        <v>284</v>
      </c>
      <c r="H72" s="61" t="s">
        <v>279</v>
      </c>
    </row>
    <row r="73" spans="1:8" ht="30" x14ac:dyDescent="0.25">
      <c r="A73" s="28"/>
      <c r="B73" s="25" t="s">
        <v>264</v>
      </c>
      <c r="C73" s="22" t="s">
        <v>265</v>
      </c>
      <c r="D73" s="66">
        <f t="shared" si="4"/>
        <v>400</v>
      </c>
      <c r="E73" s="40">
        <v>400</v>
      </c>
      <c r="F73" s="87"/>
      <c r="G73" s="61" t="s">
        <v>285</v>
      </c>
      <c r="H73" s="61" t="s">
        <v>280</v>
      </c>
    </row>
    <row r="74" spans="1:8" ht="60" x14ac:dyDescent="0.25">
      <c r="A74" s="28"/>
      <c r="B74" s="25" t="s">
        <v>266</v>
      </c>
      <c r="C74" s="22" t="s">
        <v>267</v>
      </c>
      <c r="D74" s="66">
        <f t="shared" si="4"/>
        <v>30</v>
      </c>
      <c r="E74" s="40">
        <v>30</v>
      </c>
      <c r="F74" s="87"/>
      <c r="G74" s="61" t="s">
        <v>286</v>
      </c>
      <c r="H74" s="61" t="s">
        <v>281</v>
      </c>
    </row>
    <row r="75" spans="1:8" ht="75" x14ac:dyDescent="0.25">
      <c r="A75" s="28"/>
      <c r="B75" s="25" t="s">
        <v>268</v>
      </c>
      <c r="C75" s="22" t="s">
        <v>269</v>
      </c>
      <c r="D75" s="66">
        <f t="shared" si="4"/>
        <v>100</v>
      </c>
      <c r="E75" s="40">
        <v>100</v>
      </c>
      <c r="F75" s="88"/>
      <c r="G75" s="61" t="s">
        <v>618</v>
      </c>
      <c r="H75" s="61" t="s">
        <v>282</v>
      </c>
    </row>
    <row r="76" spans="1:8" x14ac:dyDescent="0.25">
      <c r="B76" s="65" t="s">
        <v>47</v>
      </c>
      <c r="C76" s="16" t="s">
        <v>92</v>
      </c>
      <c r="D76" s="67">
        <f>SUM(D77:D81)</f>
        <v>1700</v>
      </c>
      <c r="E76" s="64">
        <f>SUM(E77:E81)</f>
        <v>1700</v>
      </c>
      <c r="F76" s="61"/>
      <c r="G76" s="61"/>
      <c r="H76" s="61"/>
    </row>
    <row r="77" spans="1:8" ht="226.5" customHeight="1" x14ac:dyDescent="0.25">
      <c r="A77" s="28"/>
      <c r="B77" s="25" t="s">
        <v>288</v>
      </c>
      <c r="C77" s="22" t="s">
        <v>289</v>
      </c>
      <c r="D77" s="38">
        <f>E77</f>
        <v>553.5</v>
      </c>
      <c r="E77" s="64">
        <v>553.5</v>
      </c>
      <c r="F77" s="61" t="s">
        <v>302</v>
      </c>
      <c r="G77" s="61" t="s">
        <v>311</v>
      </c>
      <c r="H77" s="61" t="s">
        <v>312</v>
      </c>
    </row>
    <row r="78" spans="1:8" ht="150" x14ac:dyDescent="0.25">
      <c r="A78" s="28"/>
      <c r="B78" s="25" t="s">
        <v>290</v>
      </c>
      <c r="C78" s="22" t="s">
        <v>291</v>
      </c>
      <c r="D78" s="38">
        <f t="shared" ref="D78:D81" si="5">E78</f>
        <v>916.5</v>
      </c>
      <c r="E78" s="64">
        <v>916.5</v>
      </c>
      <c r="F78" s="61" t="s">
        <v>301</v>
      </c>
      <c r="G78" s="61" t="s">
        <v>310</v>
      </c>
      <c r="H78" s="61" t="s">
        <v>312</v>
      </c>
    </row>
    <row r="79" spans="1:8" ht="75" x14ac:dyDescent="0.25">
      <c r="A79" s="28"/>
      <c r="B79" s="25" t="s">
        <v>292</v>
      </c>
      <c r="C79" s="22" t="s">
        <v>293</v>
      </c>
      <c r="D79" s="38">
        <f t="shared" si="5"/>
        <v>30</v>
      </c>
      <c r="E79" s="64">
        <v>30</v>
      </c>
      <c r="F79" s="61" t="s">
        <v>300</v>
      </c>
      <c r="G79" s="61" t="s">
        <v>306</v>
      </c>
      <c r="H79" s="61" t="s">
        <v>304</v>
      </c>
    </row>
    <row r="80" spans="1:8" ht="105" x14ac:dyDescent="0.25">
      <c r="A80" s="28"/>
      <c r="B80" s="25" t="s">
        <v>294</v>
      </c>
      <c r="C80" s="22" t="s">
        <v>295</v>
      </c>
      <c r="D80" s="38">
        <f t="shared" si="5"/>
        <v>80</v>
      </c>
      <c r="E80" s="64">
        <v>80</v>
      </c>
      <c r="F80" s="61" t="s">
        <v>299</v>
      </c>
      <c r="G80" s="61" t="s">
        <v>307</v>
      </c>
      <c r="H80" s="61" t="s">
        <v>305</v>
      </c>
    </row>
    <row r="81" spans="1:8" ht="95.25" customHeight="1" x14ac:dyDescent="0.25">
      <c r="A81" s="28"/>
      <c r="B81" s="25" t="s">
        <v>296</v>
      </c>
      <c r="C81" s="22" t="s">
        <v>297</v>
      </c>
      <c r="D81" s="38">
        <f t="shared" si="5"/>
        <v>120</v>
      </c>
      <c r="E81" s="64">
        <v>120</v>
      </c>
      <c r="F81" s="61" t="s">
        <v>298</v>
      </c>
      <c r="G81" s="61" t="s">
        <v>308</v>
      </c>
      <c r="H81" s="103" t="s">
        <v>309</v>
      </c>
    </row>
    <row r="82" spans="1:8" ht="45" customHeight="1" x14ac:dyDescent="0.25">
      <c r="B82" s="65" t="s">
        <v>48</v>
      </c>
      <c r="C82" s="16" t="s">
        <v>93</v>
      </c>
      <c r="D82" s="67">
        <f>SUM(D83:D85)</f>
        <v>1800</v>
      </c>
      <c r="E82" s="67">
        <f>SUM(E83:E85)</f>
        <v>1800</v>
      </c>
      <c r="F82" s="61"/>
      <c r="G82" s="61"/>
      <c r="H82" s="61"/>
    </row>
    <row r="83" spans="1:8" ht="45" x14ac:dyDescent="0.25">
      <c r="A83" s="28"/>
      <c r="B83" s="25" t="s">
        <v>313</v>
      </c>
      <c r="C83" s="22" t="s">
        <v>314</v>
      </c>
      <c r="D83" s="36">
        <f>E83</f>
        <v>1575</v>
      </c>
      <c r="E83" s="40">
        <v>1575</v>
      </c>
      <c r="F83" s="86" t="s">
        <v>324</v>
      </c>
      <c r="G83" s="61" t="s">
        <v>320</v>
      </c>
      <c r="H83" s="61" t="s">
        <v>303</v>
      </c>
    </row>
    <row r="84" spans="1:8" ht="151.5" customHeight="1" x14ac:dyDescent="0.25">
      <c r="A84" s="28"/>
      <c r="B84" s="25" t="s">
        <v>315</v>
      </c>
      <c r="C84" s="22" t="s">
        <v>316</v>
      </c>
      <c r="D84" s="36">
        <f t="shared" ref="D84:D85" si="6">E84</f>
        <v>170</v>
      </c>
      <c r="E84" s="40">
        <v>170</v>
      </c>
      <c r="F84" s="87"/>
      <c r="G84" s="61" t="s">
        <v>322</v>
      </c>
      <c r="H84" s="61" t="s">
        <v>323</v>
      </c>
    </row>
    <row r="85" spans="1:8" ht="75" x14ac:dyDescent="0.25">
      <c r="A85" s="28"/>
      <c r="B85" s="25" t="s">
        <v>317</v>
      </c>
      <c r="C85" s="22" t="s">
        <v>318</v>
      </c>
      <c r="D85" s="36">
        <f t="shared" si="6"/>
        <v>55</v>
      </c>
      <c r="E85" s="40">
        <v>55</v>
      </c>
      <c r="F85" s="88"/>
      <c r="G85" s="61" t="s">
        <v>319</v>
      </c>
      <c r="H85" s="61" t="s">
        <v>321</v>
      </c>
    </row>
    <row r="86" spans="1:8" ht="217.5" customHeight="1" x14ac:dyDescent="0.25">
      <c r="B86" s="65" t="s">
        <v>50</v>
      </c>
      <c r="C86" s="16" t="s">
        <v>49</v>
      </c>
      <c r="D86" s="37">
        <v>260</v>
      </c>
      <c r="E86" s="64">
        <v>260</v>
      </c>
      <c r="F86" s="61" t="s">
        <v>325</v>
      </c>
      <c r="G86" s="61" t="s">
        <v>610</v>
      </c>
      <c r="H86" s="61" t="s">
        <v>326</v>
      </c>
    </row>
    <row r="87" spans="1:8" ht="27.75" customHeight="1" x14ac:dyDescent="0.25">
      <c r="B87" s="18" t="s">
        <v>51</v>
      </c>
      <c r="C87" s="68" t="s">
        <v>94</v>
      </c>
      <c r="D87" s="67">
        <f>D88</f>
        <v>10500</v>
      </c>
      <c r="E87" s="64">
        <f>E88</f>
        <v>10500</v>
      </c>
      <c r="F87" s="61"/>
      <c r="G87" s="61"/>
      <c r="H87" s="61"/>
    </row>
    <row r="88" spans="1:8" ht="88.5" customHeight="1" x14ac:dyDescent="0.25">
      <c r="A88" s="28"/>
      <c r="B88" s="26" t="s">
        <v>327</v>
      </c>
      <c r="C88" s="27" t="s">
        <v>328</v>
      </c>
      <c r="D88" s="38">
        <f>E88</f>
        <v>10500</v>
      </c>
      <c r="E88" s="40">
        <v>10500</v>
      </c>
      <c r="F88" s="61" t="s">
        <v>329</v>
      </c>
      <c r="G88" s="61" t="s">
        <v>330</v>
      </c>
      <c r="H88" s="61" t="s">
        <v>632</v>
      </c>
    </row>
    <row r="89" spans="1:8" ht="27.75" customHeight="1" x14ac:dyDescent="0.25">
      <c r="B89" s="18" t="s">
        <v>95</v>
      </c>
      <c r="C89" s="69" t="s">
        <v>96</v>
      </c>
      <c r="D89" s="63">
        <f>SUM(D90:D96)</f>
        <v>15580</v>
      </c>
      <c r="E89" s="63">
        <f>SUM(E90:E96)</f>
        <v>15580</v>
      </c>
      <c r="F89" s="61"/>
      <c r="G89" s="61"/>
      <c r="H89" s="61"/>
    </row>
    <row r="90" spans="1:8" ht="118.5" customHeight="1" x14ac:dyDescent="0.25">
      <c r="A90" s="28"/>
      <c r="B90" s="26" t="s">
        <v>331</v>
      </c>
      <c r="C90" s="27" t="s">
        <v>332</v>
      </c>
      <c r="D90" s="66">
        <f>E90</f>
        <v>2750</v>
      </c>
      <c r="E90" s="40">
        <v>2750</v>
      </c>
      <c r="F90" s="86" t="s">
        <v>356</v>
      </c>
      <c r="G90" s="61" t="s">
        <v>366</v>
      </c>
      <c r="H90" s="61" t="s">
        <v>355</v>
      </c>
    </row>
    <row r="91" spans="1:8" ht="177.75" customHeight="1" x14ac:dyDescent="0.25">
      <c r="A91" s="28"/>
      <c r="B91" s="26" t="s">
        <v>333</v>
      </c>
      <c r="C91" s="27" t="s">
        <v>334</v>
      </c>
      <c r="D91" s="66">
        <f t="shared" ref="D91:D96" si="7">E91</f>
        <v>1385.2</v>
      </c>
      <c r="E91" s="40">
        <v>1385.2</v>
      </c>
      <c r="F91" s="87"/>
      <c r="G91" s="61" t="s">
        <v>367</v>
      </c>
      <c r="H91" s="61" t="s">
        <v>348</v>
      </c>
    </row>
    <row r="92" spans="1:8" ht="45" customHeight="1" x14ac:dyDescent="0.25">
      <c r="A92" s="28"/>
      <c r="B92" s="26" t="s">
        <v>335</v>
      </c>
      <c r="C92" s="27" t="s">
        <v>336</v>
      </c>
      <c r="D92" s="66">
        <f t="shared" si="7"/>
        <v>9500</v>
      </c>
      <c r="E92" s="40">
        <v>9500</v>
      </c>
      <c r="F92" s="87"/>
      <c r="G92" s="61" t="s">
        <v>346</v>
      </c>
      <c r="H92" s="61" t="s">
        <v>350</v>
      </c>
    </row>
    <row r="93" spans="1:8" ht="60.75" customHeight="1" x14ac:dyDescent="0.25">
      <c r="A93" s="28"/>
      <c r="B93" s="26" t="s">
        <v>337</v>
      </c>
      <c r="C93" s="27" t="s">
        <v>338</v>
      </c>
      <c r="D93" s="66">
        <f t="shared" si="7"/>
        <v>40</v>
      </c>
      <c r="E93" s="40">
        <v>40</v>
      </c>
      <c r="F93" s="87"/>
      <c r="G93" s="61" t="s">
        <v>349</v>
      </c>
      <c r="H93" s="61" t="s">
        <v>351</v>
      </c>
    </row>
    <row r="94" spans="1:8" ht="90" x14ac:dyDescent="0.25">
      <c r="A94" s="28"/>
      <c r="B94" s="26" t="s">
        <v>339</v>
      </c>
      <c r="C94" s="27" t="s">
        <v>340</v>
      </c>
      <c r="D94" s="66">
        <f t="shared" si="7"/>
        <v>37.799999999999997</v>
      </c>
      <c r="E94" s="40">
        <v>37.799999999999997</v>
      </c>
      <c r="F94" s="87"/>
      <c r="G94" s="61" t="s">
        <v>368</v>
      </c>
      <c r="H94" s="61" t="s">
        <v>352</v>
      </c>
    </row>
    <row r="95" spans="1:8" ht="83.25" customHeight="1" x14ac:dyDescent="0.25">
      <c r="A95" s="28"/>
      <c r="B95" s="26" t="s">
        <v>341</v>
      </c>
      <c r="C95" s="27" t="s">
        <v>342</v>
      </c>
      <c r="D95" s="66">
        <f t="shared" si="7"/>
        <v>1507</v>
      </c>
      <c r="E95" s="40">
        <v>1507</v>
      </c>
      <c r="F95" s="87"/>
      <c r="G95" s="61" t="s">
        <v>347</v>
      </c>
      <c r="H95" s="61" t="s">
        <v>354</v>
      </c>
    </row>
    <row r="96" spans="1:8" ht="75" x14ac:dyDescent="0.25">
      <c r="A96" s="28"/>
      <c r="B96" s="26" t="s">
        <v>343</v>
      </c>
      <c r="C96" s="27" t="s">
        <v>344</v>
      </c>
      <c r="D96" s="66">
        <f t="shared" si="7"/>
        <v>360</v>
      </c>
      <c r="E96" s="40">
        <v>360</v>
      </c>
      <c r="F96" s="88"/>
      <c r="G96" s="61" t="s">
        <v>345</v>
      </c>
      <c r="H96" s="61" t="s">
        <v>353</v>
      </c>
    </row>
    <row r="97" spans="1:8" ht="35.25" customHeight="1" x14ac:dyDescent="0.25">
      <c r="B97" s="18" t="s">
        <v>97</v>
      </c>
      <c r="C97" s="70" t="s">
        <v>98</v>
      </c>
      <c r="D97" s="63">
        <f>SUM(D98:D101)</f>
        <v>10030</v>
      </c>
      <c r="E97" s="64">
        <f>SUM(E98:E101)</f>
        <v>10030</v>
      </c>
      <c r="F97" s="61"/>
      <c r="G97" s="61"/>
      <c r="H97" s="61"/>
    </row>
    <row r="98" spans="1:8" ht="319.5" customHeight="1" x14ac:dyDescent="0.25">
      <c r="A98" s="46"/>
      <c r="B98" s="74" t="s">
        <v>357</v>
      </c>
      <c r="C98" s="27" t="s">
        <v>358</v>
      </c>
      <c r="D98" s="66">
        <f>E98</f>
        <v>2075</v>
      </c>
      <c r="E98" s="40">
        <v>2075</v>
      </c>
      <c r="F98" s="83" t="s">
        <v>365</v>
      </c>
      <c r="G98" s="71" t="s">
        <v>375</v>
      </c>
      <c r="H98" s="61" t="s">
        <v>369</v>
      </c>
    </row>
    <row r="99" spans="1:8" ht="45" customHeight="1" x14ac:dyDescent="0.25">
      <c r="A99" s="46"/>
      <c r="B99" s="26" t="s">
        <v>359</v>
      </c>
      <c r="C99" s="27" t="s">
        <v>360</v>
      </c>
      <c r="D99" s="66">
        <f t="shared" ref="D99:D101" si="8">E99</f>
        <v>3550</v>
      </c>
      <c r="E99" s="40">
        <v>3550</v>
      </c>
      <c r="F99" s="85"/>
      <c r="G99" s="98" t="s">
        <v>370</v>
      </c>
      <c r="H99" s="61" t="s">
        <v>372</v>
      </c>
    </row>
    <row r="100" spans="1:8" ht="68.25" customHeight="1" x14ac:dyDescent="0.25">
      <c r="A100" s="46"/>
      <c r="B100" s="26" t="s">
        <v>361</v>
      </c>
      <c r="C100" s="27" t="s">
        <v>362</v>
      </c>
      <c r="D100" s="66">
        <f t="shared" si="8"/>
        <v>2450</v>
      </c>
      <c r="E100" s="40">
        <v>2450</v>
      </c>
      <c r="F100" s="85"/>
      <c r="G100" s="99"/>
      <c r="H100" s="61" t="s">
        <v>373</v>
      </c>
    </row>
    <row r="101" spans="1:8" ht="45" x14ac:dyDescent="0.25">
      <c r="A101" s="46"/>
      <c r="B101" s="26" t="s">
        <v>363</v>
      </c>
      <c r="C101" s="27" t="s">
        <v>364</v>
      </c>
      <c r="D101" s="38">
        <f t="shared" si="8"/>
        <v>1955</v>
      </c>
      <c r="E101" s="40">
        <v>1955</v>
      </c>
      <c r="F101" s="84"/>
      <c r="G101" s="71" t="s">
        <v>371</v>
      </c>
      <c r="H101" s="61" t="s">
        <v>374</v>
      </c>
    </row>
    <row r="102" spans="1:8" ht="37.5" customHeight="1" x14ac:dyDescent="0.25">
      <c r="B102" s="18" t="s">
        <v>52</v>
      </c>
      <c r="C102" s="68" t="s">
        <v>99</v>
      </c>
      <c r="D102" s="63">
        <f>SUM(D103:D108)</f>
        <v>8000</v>
      </c>
      <c r="E102" s="64">
        <f>SUM(E103:E108)</f>
        <v>8000</v>
      </c>
      <c r="F102" s="61"/>
      <c r="G102" s="61"/>
      <c r="H102" s="61"/>
    </row>
    <row r="103" spans="1:8" ht="120" customHeight="1" x14ac:dyDescent="0.25">
      <c r="A103" s="46"/>
      <c r="B103" s="26" t="s">
        <v>376</v>
      </c>
      <c r="C103" s="27" t="s">
        <v>377</v>
      </c>
      <c r="D103" s="66">
        <f>E103</f>
        <v>6113</v>
      </c>
      <c r="E103" s="40">
        <v>6113</v>
      </c>
      <c r="F103" s="102" t="s">
        <v>633</v>
      </c>
      <c r="G103" s="61" t="s">
        <v>399</v>
      </c>
      <c r="H103" s="61" t="s">
        <v>388</v>
      </c>
    </row>
    <row r="104" spans="1:8" ht="40.5" customHeight="1" x14ac:dyDescent="0.25">
      <c r="A104" s="46"/>
      <c r="B104" s="26" t="s">
        <v>378</v>
      </c>
      <c r="C104" s="27" t="s">
        <v>379</v>
      </c>
      <c r="D104" s="66">
        <f t="shared" ref="D104:D108" si="9">E104</f>
        <v>413</v>
      </c>
      <c r="E104" s="40">
        <v>413</v>
      </c>
      <c r="F104" s="104"/>
      <c r="G104" s="61" t="s">
        <v>394</v>
      </c>
      <c r="H104" s="61" t="s">
        <v>389</v>
      </c>
    </row>
    <row r="105" spans="1:8" ht="165" x14ac:dyDescent="0.25">
      <c r="A105" s="46"/>
      <c r="B105" s="26" t="s">
        <v>380</v>
      </c>
      <c r="C105" s="27" t="s">
        <v>381</v>
      </c>
      <c r="D105" s="66">
        <f t="shared" si="9"/>
        <v>379</v>
      </c>
      <c r="E105" s="40">
        <v>379</v>
      </c>
      <c r="F105" s="104"/>
      <c r="G105" s="61" t="s">
        <v>395</v>
      </c>
      <c r="H105" s="61" t="s">
        <v>390</v>
      </c>
    </row>
    <row r="106" spans="1:8" ht="60" x14ac:dyDescent="0.25">
      <c r="A106" s="46"/>
      <c r="B106" s="26" t="s">
        <v>382</v>
      </c>
      <c r="C106" s="27" t="s">
        <v>383</v>
      </c>
      <c r="D106" s="66">
        <f t="shared" si="9"/>
        <v>800</v>
      </c>
      <c r="E106" s="40">
        <v>800</v>
      </c>
      <c r="F106" s="104"/>
      <c r="G106" s="61" t="s">
        <v>396</v>
      </c>
      <c r="H106" s="61" t="s">
        <v>391</v>
      </c>
    </row>
    <row r="107" spans="1:8" ht="45" x14ac:dyDescent="0.25">
      <c r="A107" s="46"/>
      <c r="B107" s="26" t="s">
        <v>384</v>
      </c>
      <c r="C107" s="27" t="s">
        <v>385</v>
      </c>
      <c r="D107" s="66">
        <f t="shared" si="9"/>
        <v>95</v>
      </c>
      <c r="E107" s="40">
        <v>95</v>
      </c>
      <c r="F107" s="104"/>
      <c r="G107" s="61" t="s">
        <v>397</v>
      </c>
      <c r="H107" s="61" t="s">
        <v>392</v>
      </c>
    </row>
    <row r="108" spans="1:8" ht="120" x14ac:dyDescent="0.25">
      <c r="A108" s="46"/>
      <c r="B108" s="26" t="s">
        <v>386</v>
      </c>
      <c r="C108" s="27" t="s">
        <v>387</v>
      </c>
      <c r="D108" s="66">
        <f t="shared" si="9"/>
        <v>200</v>
      </c>
      <c r="E108" s="40">
        <v>200</v>
      </c>
      <c r="F108" s="105"/>
      <c r="G108" s="61" t="s">
        <v>398</v>
      </c>
      <c r="H108" s="61" t="s">
        <v>393</v>
      </c>
    </row>
    <row r="109" spans="1:8" ht="36.75" customHeight="1" x14ac:dyDescent="0.25">
      <c r="B109" s="18" t="s">
        <v>53</v>
      </c>
      <c r="C109" s="68" t="s">
        <v>100</v>
      </c>
      <c r="D109" s="64">
        <f>SUM(D110:D116)</f>
        <v>9200</v>
      </c>
      <c r="E109" s="64">
        <f>SUM(E110:E116)</f>
        <v>9200</v>
      </c>
      <c r="F109" s="61"/>
      <c r="G109" s="61"/>
      <c r="H109" s="61"/>
    </row>
    <row r="110" spans="1:8" ht="105" customHeight="1" x14ac:dyDescent="0.25">
      <c r="A110" s="46"/>
      <c r="B110" s="26" t="s">
        <v>400</v>
      </c>
      <c r="C110" s="27" t="s">
        <v>401</v>
      </c>
      <c r="D110" s="38">
        <f>E110</f>
        <v>1400</v>
      </c>
      <c r="E110" s="40">
        <v>1400</v>
      </c>
      <c r="F110" s="83" t="s">
        <v>414</v>
      </c>
      <c r="G110" s="83" t="s">
        <v>420</v>
      </c>
      <c r="H110" s="61" t="s">
        <v>415</v>
      </c>
    </row>
    <row r="111" spans="1:8" ht="60" x14ac:dyDescent="0.25">
      <c r="A111" s="46"/>
      <c r="B111" s="26" t="s">
        <v>402</v>
      </c>
      <c r="C111" s="27" t="s">
        <v>403</v>
      </c>
      <c r="D111" s="38">
        <f t="shared" ref="D111:D116" si="10">E111</f>
        <v>6274</v>
      </c>
      <c r="E111" s="40">
        <v>6274</v>
      </c>
      <c r="F111" s="85"/>
      <c r="G111" s="85"/>
      <c r="H111" s="61" t="s">
        <v>416</v>
      </c>
    </row>
    <row r="112" spans="1:8" ht="30" x14ac:dyDescent="0.25">
      <c r="A112" s="46"/>
      <c r="B112" s="26" t="s">
        <v>404</v>
      </c>
      <c r="C112" s="27" t="s">
        <v>405</v>
      </c>
      <c r="D112" s="38">
        <f t="shared" si="10"/>
        <v>770</v>
      </c>
      <c r="E112" s="40">
        <v>770</v>
      </c>
      <c r="F112" s="85"/>
      <c r="G112" s="85"/>
      <c r="H112" s="61" t="s">
        <v>417</v>
      </c>
    </row>
    <row r="113" spans="1:8" ht="60" x14ac:dyDescent="0.25">
      <c r="A113" s="46"/>
      <c r="B113" s="26" t="s">
        <v>406</v>
      </c>
      <c r="C113" s="27" t="s">
        <v>407</v>
      </c>
      <c r="D113" s="38">
        <f t="shared" si="10"/>
        <v>36</v>
      </c>
      <c r="E113" s="40">
        <v>36</v>
      </c>
      <c r="F113" s="85"/>
      <c r="G113" s="85"/>
      <c r="H113" s="61" t="s">
        <v>418</v>
      </c>
    </row>
    <row r="114" spans="1:8" ht="60" x14ac:dyDescent="0.25">
      <c r="A114" s="46"/>
      <c r="B114" s="26" t="s">
        <v>408</v>
      </c>
      <c r="C114" s="27" t="s">
        <v>409</v>
      </c>
      <c r="D114" s="38">
        <f t="shared" si="10"/>
        <v>120</v>
      </c>
      <c r="E114" s="40">
        <v>120</v>
      </c>
      <c r="F114" s="85"/>
      <c r="G114" s="85"/>
      <c r="H114" s="61" t="s">
        <v>419</v>
      </c>
    </row>
    <row r="115" spans="1:8" ht="30" x14ac:dyDescent="0.25">
      <c r="A115" s="46"/>
      <c r="B115" s="26" t="s">
        <v>410</v>
      </c>
      <c r="C115" s="27" t="s">
        <v>411</v>
      </c>
      <c r="D115" s="38">
        <f t="shared" si="10"/>
        <v>300</v>
      </c>
      <c r="E115" s="40">
        <v>300</v>
      </c>
      <c r="F115" s="85"/>
      <c r="G115" s="85"/>
      <c r="H115" s="61" t="s">
        <v>350</v>
      </c>
    </row>
    <row r="116" spans="1:8" ht="45" x14ac:dyDescent="0.25">
      <c r="A116" s="46"/>
      <c r="B116" s="26" t="s">
        <v>412</v>
      </c>
      <c r="C116" s="27" t="s">
        <v>413</v>
      </c>
      <c r="D116" s="38">
        <f t="shared" si="10"/>
        <v>300</v>
      </c>
      <c r="E116" s="40">
        <v>300</v>
      </c>
      <c r="F116" s="84"/>
      <c r="G116" s="84"/>
      <c r="H116" s="61" t="s">
        <v>417</v>
      </c>
    </row>
    <row r="117" spans="1:8" ht="45.75" customHeight="1" x14ac:dyDescent="0.25">
      <c r="B117" s="18" t="s">
        <v>54</v>
      </c>
      <c r="C117" s="68" t="s">
        <v>101</v>
      </c>
      <c r="D117" s="38">
        <f>E117</f>
        <v>1100</v>
      </c>
      <c r="E117" s="64">
        <f>SUM(E118:E124)</f>
        <v>1100</v>
      </c>
      <c r="F117" s="61"/>
      <c r="G117" s="61"/>
      <c r="H117" s="61"/>
    </row>
    <row r="118" spans="1:8" ht="45" customHeight="1" x14ac:dyDescent="0.25">
      <c r="A118" s="46"/>
      <c r="B118" s="26" t="s">
        <v>421</v>
      </c>
      <c r="C118" s="27" t="s">
        <v>422</v>
      </c>
      <c r="D118" s="66">
        <f t="shared" ref="D118:D124" si="11">E118</f>
        <v>680</v>
      </c>
      <c r="E118" s="40">
        <v>680</v>
      </c>
      <c r="F118" s="83" t="s">
        <v>435</v>
      </c>
      <c r="G118" s="83" t="s">
        <v>611</v>
      </c>
      <c r="H118" s="83" t="s">
        <v>436</v>
      </c>
    </row>
    <row r="119" spans="1:8" ht="53.25" customHeight="1" x14ac:dyDescent="0.25">
      <c r="A119" s="46"/>
      <c r="B119" s="26" t="s">
        <v>423</v>
      </c>
      <c r="C119" s="27" t="s">
        <v>424</v>
      </c>
      <c r="D119" s="66">
        <f t="shared" si="11"/>
        <v>46</v>
      </c>
      <c r="E119" s="40">
        <v>46</v>
      </c>
      <c r="F119" s="85"/>
      <c r="G119" s="85"/>
      <c r="H119" s="85"/>
    </row>
    <row r="120" spans="1:8" ht="58.5" customHeight="1" x14ac:dyDescent="0.25">
      <c r="A120" s="46"/>
      <c r="B120" s="26" t="s">
        <v>425</v>
      </c>
      <c r="C120" s="27" t="s">
        <v>426</v>
      </c>
      <c r="D120" s="66">
        <f t="shared" si="11"/>
        <v>46</v>
      </c>
      <c r="E120" s="40">
        <v>46</v>
      </c>
      <c r="F120" s="85"/>
      <c r="G120" s="85"/>
      <c r="H120" s="85"/>
    </row>
    <row r="121" spans="1:8" ht="57" customHeight="1" x14ac:dyDescent="0.25">
      <c r="A121" s="46"/>
      <c r="B121" s="18" t="s">
        <v>427</v>
      </c>
      <c r="C121" s="27" t="s">
        <v>428</v>
      </c>
      <c r="D121" s="66">
        <f t="shared" si="11"/>
        <v>30</v>
      </c>
      <c r="E121" s="40">
        <v>30</v>
      </c>
      <c r="F121" s="85"/>
      <c r="G121" s="85"/>
      <c r="H121" s="85"/>
    </row>
    <row r="122" spans="1:8" ht="57" customHeight="1" x14ac:dyDescent="0.25">
      <c r="A122" s="46"/>
      <c r="B122" s="26" t="s">
        <v>429</v>
      </c>
      <c r="C122" s="27" t="s">
        <v>430</v>
      </c>
      <c r="D122" s="66">
        <f t="shared" si="11"/>
        <v>95</v>
      </c>
      <c r="E122" s="40">
        <v>95</v>
      </c>
      <c r="F122" s="85"/>
      <c r="G122" s="85"/>
      <c r="H122" s="85"/>
    </row>
    <row r="123" spans="1:8" ht="57" customHeight="1" x14ac:dyDescent="0.25">
      <c r="A123" s="46"/>
      <c r="B123" s="26" t="s">
        <v>431</v>
      </c>
      <c r="C123" s="27" t="s">
        <v>432</v>
      </c>
      <c r="D123" s="66">
        <f t="shared" si="11"/>
        <v>145</v>
      </c>
      <c r="E123" s="40">
        <v>145</v>
      </c>
      <c r="F123" s="85"/>
      <c r="G123" s="85"/>
      <c r="H123" s="85"/>
    </row>
    <row r="124" spans="1:8" ht="52.5" customHeight="1" x14ac:dyDescent="0.25">
      <c r="A124" s="46"/>
      <c r="B124" s="26" t="s">
        <v>433</v>
      </c>
      <c r="C124" s="27" t="s">
        <v>434</v>
      </c>
      <c r="D124" s="66">
        <f t="shared" si="11"/>
        <v>58</v>
      </c>
      <c r="E124" s="40">
        <v>58</v>
      </c>
      <c r="F124" s="84"/>
      <c r="G124" s="84"/>
      <c r="H124" s="84"/>
    </row>
    <row r="125" spans="1:8" ht="15.75" x14ac:dyDescent="0.25">
      <c r="B125" s="18" t="s">
        <v>55</v>
      </c>
      <c r="C125" s="72" t="s">
        <v>102</v>
      </c>
      <c r="D125" s="63">
        <f>SUM(D126:D129)</f>
        <v>16000</v>
      </c>
      <c r="E125" s="63">
        <f>SUM(E126:E129)</f>
        <v>16000</v>
      </c>
      <c r="F125" s="61"/>
      <c r="G125" s="61"/>
      <c r="H125" s="61"/>
    </row>
    <row r="126" spans="1:8" ht="46.5" customHeight="1" x14ac:dyDescent="0.25">
      <c r="A126" s="46"/>
      <c r="B126" s="26" t="s">
        <v>437</v>
      </c>
      <c r="C126" s="27" t="s">
        <v>438</v>
      </c>
      <c r="D126" s="38">
        <f>E126</f>
        <v>600</v>
      </c>
      <c r="E126" s="40">
        <v>600</v>
      </c>
      <c r="F126" s="83" t="s">
        <v>445</v>
      </c>
      <c r="G126" s="83" t="s">
        <v>449</v>
      </c>
      <c r="H126" s="61" t="s">
        <v>446</v>
      </c>
    </row>
    <row r="127" spans="1:8" ht="52.5" customHeight="1" x14ac:dyDescent="0.25">
      <c r="A127" s="46"/>
      <c r="B127" s="26" t="s">
        <v>439</v>
      </c>
      <c r="C127" s="27" t="s">
        <v>440</v>
      </c>
      <c r="D127" s="38">
        <f t="shared" ref="D127:D129" si="12">E127</f>
        <v>13200</v>
      </c>
      <c r="E127" s="40">
        <v>13200</v>
      </c>
      <c r="F127" s="85"/>
      <c r="G127" s="85"/>
      <c r="H127" s="61" t="s">
        <v>447</v>
      </c>
    </row>
    <row r="128" spans="1:8" ht="50.25" customHeight="1" x14ac:dyDescent="0.25">
      <c r="A128" s="46"/>
      <c r="B128" s="26" t="s">
        <v>441</v>
      </c>
      <c r="C128" s="27" t="s">
        <v>442</v>
      </c>
      <c r="D128" s="38">
        <f t="shared" si="12"/>
        <v>1000</v>
      </c>
      <c r="E128" s="40">
        <v>1000</v>
      </c>
      <c r="F128" s="85"/>
      <c r="G128" s="85"/>
      <c r="H128" s="61" t="s">
        <v>447</v>
      </c>
    </row>
    <row r="129" spans="1:8" ht="55.5" customHeight="1" x14ac:dyDescent="0.25">
      <c r="A129" s="46"/>
      <c r="B129" s="26" t="s">
        <v>443</v>
      </c>
      <c r="C129" s="27" t="s">
        <v>444</v>
      </c>
      <c r="D129" s="38">
        <f t="shared" si="12"/>
        <v>1200</v>
      </c>
      <c r="E129" s="40">
        <v>1200</v>
      </c>
      <c r="F129" s="84"/>
      <c r="G129" s="84"/>
      <c r="H129" s="61" t="s">
        <v>448</v>
      </c>
    </row>
    <row r="130" spans="1:8" ht="36" x14ac:dyDescent="0.25">
      <c r="B130" s="32" t="s">
        <v>56</v>
      </c>
      <c r="C130" s="33" t="s">
        <v>103</v>
      </c>
      <c r="D130" s="41">
        <f>D131+D140+D146+D148+D155+D160+D172+D175+D180+D183+D184</f>
        <v>180100</v>
      </c>
      <c r="E130" s="41">
        <f>E131+E140+E146+E148+E155+E160+E172+E175+E180+E183+E184</f>
        <v>180100</v>
      </c>
      <c r="F130" s="34"/>
      <c r="G130" s="62"/>
      <c r="H130" s="62"/>
    </row>
    <row r="131" spans="1:8" ht="15.75" x14ac:dyDescent="0.25">
      <c r="B131" s="18" t="s">
        <v>58</v>
      </c>
      <c r="C131" s="68" t="s">
        <v>57</v>
      </c>
      <c r="D131" s="67">
        <f>SUM(D132:D139)</f>
        <v>21000</v>
      </c>
      <c r="E131" s="67">
        <f>SUM(E132:E139)</f>
        <v>21000</v>
      </c>
      <c r="F131" s="61"/>
      <c r="G131" s="61"/>
      <c r="H131" s="61"/>
    </row>
    <row r="132" spans="1:8" ht="49.5" customHeight="1" x14ac:dyDescent="0.25">
      <c r="A132" s="46"/>
      <c r="B132" s="26" t="s">
        <v>450</v>
      </c>
      <c r="C132" s="27" t="s">
        <v>451</v>
      </c>
      <c r="D132" s="38">
        <f>E132</f>
        <v>5570.7</v>
      </c>
      <c r="E132" s="40">
        <v>5570.7</v>
      </c>
      <c r="F132" s="83" t="s">
        <v>466</v>
      </c>
      <c r="G132" s="61" t="s">
        <v>471</v>
      </c>
      <c r="H132" s="61" t="s">
        <v>474</v>
      </c>
    </row>
    <row r="133" spans="1:8" ht="61.5" customHeight="1" x14ac:dyDescent="0.25">
      <c r="A133" s="46"/>
      <c r="B133" s="26" t="s">
        <v>452</v>
      </c>
      <c r="C133" s="27" t="s">
        <v>453</v>
      </c>
      <c r="D133" s="38">
        <f t="shared" ref="D133:D139" si="13">E133</f>
        <v>77.8</v>
      </c>
      <c r="E133" s="40">
        <v>77.8</v>
      </c>
      <c r="F133" s="85"/>
      <c r="G133" s="61" t="s">
        <v>469</v>
      </c>
      <c r="H133" s="61" t="s">
        <v>475</v>
      </c>
    </row>
    <row r="134" spans="1:8" ht="48.75" customHeight="1" x14ac:dyDescent="0.25">
      <c r="A134" s="46"/>
      <c r="B134" s="26" t="s">
        <v>454</v>
      </c>
      <c r="C134" s="27" t="s">
        <v>455</v>
      </c>
      <c r="D134" s="38">
        <f t="shared" si="13"/>
        <v>151</v>
      </c>
      <c r="E134" s="40">
        <v>151</v>
      </c>
      <c r="F134" s="85"/>
      <c r="G134" s="61" t="s">
        <v>467</v>
      </c>
      <c r="H134" s="61" t="s">
        <v>476</v>
      </c>
    </row>
    <row r="135" spans="1:8" ht="33.75" customHeight="1" x14ac:dyDescent="0.25">
      <c r="A135" s="46"/>
      <c r="B135" s="26" t="s">
        <v>456</v>
      </c>
      <c r="C135" s="27" t="s">
        <v>457</v>
      </c>
      <c r="D135" s="38">
        <f t="shared" si="13"/>
        <v>662.3</v>
      </c>
      <c r="E135" s="40">
        <v>662.3</v>
      </c>
      <c r="F135" s="85"/>
      <c r="G135" s="61" t="s">
        <v>468</v>
      </c>
      <c r="H135" s="61" t="s">
        <v>474</v>
      </c>
    </row>
    <row r="136" spans="1:8" ht="33.75" customHeight="1" x14ac:dyDescent="0.25">
      <c r="A136" s="46"/>
      <c r="B136" s="26" t="s">
        <v>458</v>
      </c>
      <c r="C136" s="27" t="s">
        <v>459</v>
      </c>
      <c r="D136" s="38">
        <f t="shared" si="13"/>
        <v>774</v>
      </c>
      <c r="E136" s="40">
        <v>774</v>
      </c>
      <c r="F136" s="85"/>
      <c r="G136" s="61" t="s">
        <v>470</v>
      </c>
      <c r="H136" s="61" t="s">
        <v>477</v>
      </c>
    </row>
    <row r="137" spans="1:8" ht="53.25" customHeight="1" x14ac:dyDescent="0.25">
      <c r="A137" s="46"/>
      <c r="B137" s="26" t="s">
        <v>460</v>
      </c>
      <c r="C137" s="27" t="s">
        <v>461</v>
      </c>
      <c r="D137" s="38">
        <f t="shared" si="13"/>
        <v>12793.7</v>
      </c>
      <c r="E137" s="40">
        <v>12793.7</v>
      </c>
      <c r="F137" s="85"/>
      <c r="G137" s="83" t="s">
        <v>472</v>
      </c>
      <c r="H137" s="102" t="s">
        <v>634</v>
      </c>
    </row>
    <row r="138" spans="1:8" ht="53.25" customHeight="1" x14ac:dyDescent="0.25">
      <c r="A138" s="46"/>
      <c r="B138" s="26" t="s">
        <v>462</v>
      </c>
      <c r="C138" s="27" t="s">
        <v>465</v>
      </c>
      <c r="D138" s="38">
        <f t="shared" si="13"/>
        <v>350</v>
      </c>
      <c r="E138" s="40">
        <v>350</v>
      </c>
      <c r="F138" s="85"/>
      <c r="G138" s="84"/>
      <c r="H138" s="105"/>
    </row>
    <row r="139" spans="1:8" ht="48" customHeight="1" x14ac:dyDescent="0.25">
      <c r="A139" s="46"/>
      <c r="B139" s="26" t="s">
        <v>464</v>
      </c>
      <c r="C139" s="27" t="s">
        <v>463</v>
      </c>
      <c r="D139" s="38">
        <f t="shared" si="13"/>
        <v>620.5</v>
      </c>
      <c r="E139" s="40">
        <v>620.5</v>
      </c>
      <c r="F139" s="85"/>
      <c r="G139" s="61" t="s">
        <v>473</v>
      </c>
      <c r="H139" s="61" t="s">
        <v>478</v>
      </c>
    </row>
    <row r="140" spans="1:8" ht="30.75" customHeight="1" x14ac:dyDescent="0.25">
      <c r="B140" s="18" t="s">
        <v>59</v>
      </c>
      <c r="C140" s="68" t="s">
        <v>104</v>
      </c>
      <c r="D140" s="67">
        <f>SUM(D141:D145)</f>
        <v>13000</v>
      </c>
      <c r="E140" s="67">
        <f>SUM(E141:E145)</f>
        <v>13000</v>
      </c>
      <c r="F140" s="61"/>
      <c r="G140" s="61"/>
      <c r="H140" s="61"/>
    </row>
    <row r="141" spans="1:8" ht="39.75" customHeight="1" x14ac:dyDescent="0.25">
      <c r="A141" s="46"/>
      <c r="B141" s="26" t="s">
        <v>479</v>
      </c>
      <c r="C141" s="27" t="s">
        <v>480</v>
      </c>
      <c r="D141" s="36">
        <f>E141</f>
        <v>1459.5</v>
      </c>
      <c r="E141" s="40">
        <v>1459.5</v>
      </c>
      <c r="F141" s="83" t="s">
        <v>489</v>
      </c>
      <c r="G141" s="83" t="s">
        <v>490</v>
      </c>
      <c r="H141" s="61" t="s">
        <v>491</v>
      </c>
    </row>
    <row r="142" spans="1:8" ht="39.75" customHeight="1" x14ac:dyDescent="0.25">
      <c r="A142" s="46"/>
      <c r="B142" s="26" t="s">
        <v>481</v>
      </c>
      <c r="C142" s="27" t="s">
        <v>482</v>
      </c>
      <c r="D142" s="36">
        <f t="shared" ref="D142:D145" si="14">E142</f>
        <v>820</v>
      </c>
      <c r="E142" s="40">
        <v>820</v>
      </c>
      <c r="F142" s="85"/>
      <c r="G142" s="85"/>
      <c r="H142" s="86" t="s">
        <v>492</v>
      </c>
    </row>
    <row r="143" spans="1:8" ht="39.75" customHeight="1" x14ac:dyDescent="0.25">
      <c r="A143" s="46"/>
      <c r="B143" s="26" t="s">
        <v>483</v>
      </c>
      <c r="C143" s="27" t="s">
        <v>484</v>
      </c>
      <c r="D143" s="36">
        <f t="shared" si="14"/>
        <v>10216.5</v>
      </c>
      <c r="E143" s="40">
        <v>10216.5</v>
      </c>
      <c r="F143" s="85"/>
      <c r="G143" s="85"/>
      <c r="H143" s="87"/>
    </row>
    <row r="144" spans="1:8" ht="39.75" customHeight="1" x14ac:dyDescent="0.25">
      <c r="A144" s="46"/>
      <c r="B144" s="26" t="s">
        <v>485</v>
      </c>
      <c r="C144" s="27" t="s">
        <v>486</v>
      </c>
      <c r="D144" s="36">
        <f t="shared" si="14"/>
        <v>300</v>
      </c>
      <c r="E144" s="40">
        <v>300</v>
      </c>
      <c r="F144" s="85"/>
      <c r="G144" s="85"/>
      <c r="H144" s="87"/>
    </row>
    <row r="145" spans="1:8" ht="39.75" customHeight="1" x14ac:dyDescent="0.25">
      <c r="A145" s="46"/>
      <c r="B145" s="26" t="s">
        <v>487</v>
      </c>
      <c r="C145" s="27" t="s">
        <v>488</v>
      </c>
      <c r="D145" s="36">
        <f t="shared" si="14"/>
        <v>204</v>
      </c>
      <c r="E145" s="40">
        <v>204</v>
      </c>
      <c r="F145" s="84"/>
      <c r="G145" s="84"/>
      <c r="H145" s="88"/>
    </row>
    <row r="146" spans="1:8" ht="26.25" customHeight="1" x14ac:dyDescent="0.25">
      <c r="B146" s="18" t="s">
        <v>60</v>
      </c>
      <c r="C146" s="68" t="s">
        <v>61</v>
      </c>
      <c r="D146" s="38">
        <f>D147</f>
        <v>2000</v>
      </c>
      <c r="E146" s="63">
        <f>E147</f>
        <v>2000</v>
      </c>
      <c r="F146" s="61"/>
      <c r="G146" s="61"/>
      <c r="H146" s="61"/>
    </row>
    <row r="147" spans="1:8" ht="102" customHeight="1" x14ac:dyDescent="0.25">
      <c r="A147" s="46"/>
      <c r="B147" s="26" t="s">
        <v>493</v>
      </c>
      <c r="C147" s="27" t="s">
        <v>494</v>
      </c>
      <c r="D147" s="36">
        <f>E147</f>
        <v>2000</v>
      </c>
      <c r="E147" s="40">
        <v>2000</v>
      </c>
      <c r="F147" s="61" t="s">
        <v>495</v>
      </c>
      <c r="G147" s="61" t="s">
        <v>496</v>
      </c>
      <c r="H147" s="61" t="s">
        <v>492</v>
      </c>
    </row>
    <row r="148" spans="1:8" ht="25.5" customHeight="1" x14ac:dyDescent="0.25">
      <c r="B148" s="18" t="s">
        <v>63</v>
      </c>
      <c r="C148" s="69" t="s">
        <v>62</v>
      </c>
      <c r="D148" s="63">
        <f>SUM(D149:D154)</f>
        <v>35000</v>
      </c>
      <c r="E148" s="63">
        <f>SUM(E149:E154)</f>
        <v>35000</v>
      </c>
      <c r="F148" s="61"/>
      <c r="G148" s="61"/>
      <c r="H148" s="61"/>
    </row>
    <row r="149" spans="1:8" ht="33" customHeight="1" x14ac:dyDescent="0.25">
      <c r="A149" s="46"/>
      <c r="B149" s="26" t="s">
        <v>497</v>
      </c>
      <c r="C149" s="27" t="s">
        <v>498</v>
      </c>
      <c r="D149" s="66">
        <f>E149</f>
        <v>15474</v>
      </c>
      <c r="E149" s="40">
        <v>15474</v>
      </c>
      <c r="F149" s="83" t="s">
        <v>509</v>
      </c>
      <c r="G149" s="86" t="s">
        <v>515</v>
      </c>
      <c r="H149" s="61" t="s">
        <v>510</v>
      </c>
    </row>
    <row r="150" spans="1:8" ht="33" customHeight="1" x14ac:dyDescent="0.25">
      <c r="A150" s="46"/>
      <c r="B150" s="26" t="s">
        <v>499</v>
      </c>
      <c r="C150" s="27" t="s">
        <v>500</v>
      </c>
      <c r="D150" s="66">
        <f t="shared" ref="D150:D154" si="15">E150</f>
        <v>110</v>
      </c>
      <c r="E150" s="40">
        <v>110</v>
      </c>
      <c r="F150" s="85"/>
      <c r="G150" s="87"/>
      <c r="H150" s="61" t="s">
        <v>511</v>
      </c>
    </row>
    <row r="151" spans="1:8" ht="63.75" customHeight="1" x14ac:dyDescent="0.25">
      <c r="A151" s="46"/>
      <c r="B151" s="26" t="s">
        <v>501</v>
      </c>
      <c r="C151" s="27" t="s">
        <v>502</v>
      </c>
      <c r="D151" s="66">
        <f t="shared" si="15"/>
        <v>18570</v>
      </c>
      <c r="E151" s="40">
        <v>18570</v>
      </c>
      <c r="F151" s="85"/>
      <c r="G151" s="87"/>
      <c r="H151" s="61" t="s">
        <v>512</v>
      </c>
    </row>
    <row r="152" spans="1:8" ht="33" customHeight="1" x14ac:dyDescent="0.25">
      <c r="A152" s="46"/>
      <c r="B152" s="26" t="s">
        <v>503</v>
      </c>
      <c r="C152" s="27" t="s">
        <v>504</v>
      </c>
      <c r="D152" s="66">
        <f t="shared" si="15"/>
        <v>500</v>
      </c>
      <c r="E152" s="40">
        <v>500</v>
      </c>
      <c r="F152" s="85"/>
      <c r="G152" s="87"/>
      <c r="H152" s="61" t="s">
        <v>513</v>
      </c>
    </row>
    <row r="153" spans="1:8" ht="33" customHeight="1" x14ac:dyDescent="0.25">
      <c r="A153" s="46"/>
      <c r="B153" s="26" t="s">
        <v>505</v>
      </c>
      <c r="C153" s="27" t="s">
        <v>506</v>
      </c>
      <c r="D153" s="66">
        <f t="shared" si="15"/>
        <v>310</v>
      </c>
      <c r="E153" s="40">
        <v>310</v>
      </c>
      <c r="F153" s="85"/>
      <c r="G153" s="87"/>
      <c r="H153" s="83" t="s">
        <v>514</v>
      </c>
    </row>
    <row r="154" spans="1:8" ht="33" customHeight="1" x14ac:dyDescent="0.25">
      <c r="A154" s="46"/>
      <c r="B154" s="26" t="s">
        <v>507</v>
      </c>
      <c r="C154" s="27" t="s">
        <v>508</v>
      </c>
      <c r="D154" s="66">
        <f t="shared" si="15"/>
        <v>36</v>
      </c>
      <c r="E154" s="40">
        <v>36</v>
      </c>
      <c r="F154" s="84"/>
      <c r="G154" s="88"/>
      <c r="H154" s="84"/>
    </row>
    <row r="155" spans="1:8" ht="33" customHeight="1" x14ac:dyDescent="0.25">
      <c r="B155" s="18" t="s">
        <v>64</v>
      </c>
      <c r="C155" s="68" t="s">
        <v>105</v>
      </c>
      <c r="D155" s="67">
        <f>SUM(D156:D159)</f>
        <v>2800</v>
      </c>
      <c r="E155" s="64">
        <f>SUM(E156:E159)</f>
        <v>2800</v>
      </c>
      <c r="F155" s="61"/>
      <c r="G155" s="61"/>
      <c r="H155" s="61"/>
    </row>
    <row r="156" spans="1:8" ht="45" x14ac:dyDescent="0.25">
      <c r="A156" s="46"/>
      <c r="B156" s="26" t="s">
        <v>516</v>
      </c>
      <c r="C156" s="27" t="s">
        <v>517</v>
      </c>
      <c r="D156" s="38">
        <f>E156</f>
        <v>764</v>
      </c>
      <c r="E156" s="40">
        <v>764</v>
      </c>
      <c r="F156" s="83" t="s">
        <v>523</v>
      </c>
      <c r="G156" s="83" t="s">
        <v>527</v>
      </c>
      <c r="H156" s="61" t="s">
        <v>524</v>
      </c>
    </row>
    <row r="157" spans="1:8" ht="30" x14ac:dyDescent="0.25">
      <c r="A157" s="46"/>
      <c r="B157" s="26" t="s">
        <v>518</v>
      </c>
      <c r="C157" s="27" t="s">
        <v>519</v>
      </c>
      <c r="D157" s="38">
        <f t="shared" ref="D157:D159" si="16">E157</f>
        <v>800</v>
      </c>
      <c r="E157" s="40">
        <v>800</v>
      </c>
      <c r="F157" s="85"/>
      <c r="G157" s="85"/>
      <c r="H157" s="61" t="s">
        <v>525</v>
      </c>
    </row>
    <row r="158" spans="1:8" ht="15.75" x14ac:dyDescent="0.25">
      <c r="A158" s="46"/>
      <c r="B158" s="26" t="s">
        <v>520</v>
      </c>
      <c r="C158" s="27" t="s">
        <v>521</v>
      </c>
      <c r="D158" s="38">
        <f t="shared" si="16"/>
        <v>950</v>
      </c>
      <c r="E158" s="40">
        <v>950</v>
      </c>
      <c r="F158" s="85"/>
      <c r="G158" s="85"/>
      <c r="H158" s="83" t="s">
        <v>526</v>
      </c>
    </row>
    <row r="159" spans="1:8" ht="30" x14ac:dyDescent="0.25">
      <c r="A159" s="46"/>
      <c r="B159" s="26" t="s">
        <v>522</v>
      </c>
      <c r="C159" s="27" t="s">
        <v>488</v>
      </c>
      <c r="D159" s="38">
        <f t="shared" si="16"/>
        <v>286</v>
      </c>
      <c r="E159" s="40">
        <v>286</v>
      </c>
      <c r="F159" s="84"/>
      <c r="G159" s="84"/>
      <c r="H159" s="84"/>
    </row>
    <row r="160" spans="1:8" ht="45" x14ac:dyDescent="0.25">
      <c r="B160" s="18" t="s">
        <v>65</v>
      </c>
      <c r="C160" s="68" t="s">
        <v>106</v>
      </c>
      <c r="D160" s="67">
        <f>SUM(D161:D171)</f>
        <v>8000</v>
      </c>
      <c r="E160" s="67">
        <f>SUM(E161:E171)</f>
        <v>8000</v>
      </c>
      <c r="F160" s="61"/>
      <c r="G160" s="61"/>
      <c r="H160" s="61"/>
    </row>
    <row r="161" spans="1:8" ht="75" customHeight="1" x14ac:dyDescent="0.25">
      <c r="A161" s="46"/>
      <c r="B161" s="73" t="s">
        <v>528</v>
      </c>
      <c r="C161" s="27" t="s">
        <v>529</v>
      </c>
      <c r="D161" s="38">
        <f>E161</f>
        <v>70</v>
      </c>
      <c r="E161" s="64">
        <v>70</v>
      </c>
      <c r="F161" s="83" t="s">
        <v>550</v>
      </c>
      <c r="G161" s="83" t="s">
        <v>551</v>
      </c>
      <c r="H161" s="61" t="s">
        <v>552</v>
      </c>
    </row>
    <row r="162" spans="1:8" ht="45" x14ac:dyDescent="0.25">
      <c r="A162" s="46"/>
      <c r="B162" s="73" t="s">
        <v>530</v>
      </c>
      <c r="C162" s="27" t="s">
        <v>531</v>
      </c>
      <c r="D162" s="38">
        <f t="shared" ref="D162:D171" si="17">E162</f>
        <v>300</v>
      </c>
      <c r="E162" s="64">
        <v>300</v>
      </c>
      <c r="F162" s="85"/>
      <c r="G162" s="85"/>
      <c r="H162" s="61" t="s">
        <v>553</v>
      </c>
    </row>
    <row r="163" spans="1:8" ht="59.25" customHeight="1" x14ac:dyDescent="0.25">
      <c r="A163" s="46"/>
      <c r="B163" s="73" t="s">
        <v>532</v>
      </c>
      <c r="C163" s="27" t="s">
        <v>533</v>
      </c>
      <c r="D163" s="38">
        <f t="shared" si="17"/>
        <v>200</v>
      </c>
      <c r="E163" s="64">
        <v>200</v>
      </c>
      <c r="F163" s="85"/>
      <c r="G163" s="85"/>
      <c r="H163" s="61" t="s">
        <v>554</v>
      </c>
    </row>
    <row r="164" spans="1:8" ht="50.25" customHeight="1" x14ac:dyDescent="0.25">
      <c r="A164" s="46"/>
      <c r="B164" s="73" t="s">
        <v>534</v>
      </c>
      <c r="C164" s="27" t="s">
        <v>535</v>
      </c>
      <c r="D164" s="38">
        <f t="shared" si="17"/>
        <v>4800</v>
      </c>
      <c r="E164" s="64">
        <v>4800</v>
      </c>
      <c r="F164" s="85"/>
      <c r="G164" s="85"/>
      <c r="H164" s="61" t="s">
        <v>555</v>
      </c>
    </row>
    <row r="165" spans="1:8" ht="45" x14ac:dyDescent="0.25">
      <c r="A165" s="46"/>
      <c r="B165" s="73" t="s">
        <v>536</v>
      </c>
      <c r="C165" s="27" t="s">
        <v>537</v>
      </c>
      <c r="D165" s="38">
        <f t="shared" si="17"/>
        <v>465</v>
      </c>
      <c r="E165" s="64">
        <v>465</v>
      </c>
      <c r="F165" s="85"/>
      <c r="G165" s="85"/>
      <c r="H165" s="61" t="s">
        <v>556</v>
      </c>
    </row>
    <row r="166" spans="1:8" ht="30" x14ac:dyDescent="0.25">
      <c r="A166" s="46"/>
      <c r="B166" s="73" t="s">
        <v>538</v>
      </c>
      <c r="C166" s="27" t="s">
        <v>539</v>
      </c>
      <c r="D166" s="38">
        <f t="shared" si="17"/>
        <v>48</v>
      </c>
      <c r="E166" s="64">
        <v>48</v>
      </c>
      <c r="F166" s="85"/>
      <c r="G166" s="85"/>
      <c r="H166" s="61" t="s">
        <v>557</v>
      </c>
    </row>
    <row r="167" spans="1:8" ht="60" x14ac:dyDescent="0.25">
      <c r="A167" s="46"/>
      <c r="B167" s="73" t="s">
        <v>540</v>
      </c>
      <c r="C167" s="27" t="s">
        <v>541</v>
      </c>
      <c r="D167" s="38">
        <f t="shared" si="17"/>
        <v>24</v>
      </c>
      <c r="E167" s="64">
        <v>24</v>
      </c>
      <c r="F167" s="85"/>
      <c r="G167" s="85"/>
      <c r="H167" s="61" t="s">
        <v>558</v>
      </c>
    </row>
    <row r="168" spans="1:8" ht="45" x14ac:dyDescent="0.25">
      <c r="A168" s="46"/>
      <c r="B168" s="73" t="s">
        <v>542</v>
      </c>
      <c r="C168" s="27" t="s">
        <v>543</v>
      </c>
      <c r="D168" s="38">
        <f t="shared" si="17"/>
        <v>417</v>
      </c>
      <c r="E168" s="64">
        <v>417</v>
      </c>
      <c r="F168" s="85"/>
      <c r="G168" s="85"/>
      <c r="H168" s="61" t="s">
        <v>559</v>
      </c>
    </row>
    <row r="169" spans="1:8" ht="45" x14ac:dyDescent="0.25">
      <c r="A169" s="46"/>
      <c r="B169" s="73" t="s">
        <v>544</v>
      </c>
      <c r="C169" s="27" t="s">
        <v>545</v>
      </c>
      <c r="D169" s="38">
        <f t="shared" si="17"/>
        <v>1117</v>
      </c>
      <c r="E169" s="64">
        <v>1117</v>
      </c>
      <c r="F169" s="85"/>
      <c r="G169" s="85"/>
      <c r="H169" s="61" t="s">
        <v>560</v>
      </c>
    </row>
    <row r="170" spans="1:8" ht="45" x14ac:dyDescent="0.25">
      <c r="A170" s="46"/>
      <c r="B170" s="73" t="s">
        <v>546</v>
      </c>
      <c r="C170" s="27" t="s">
        <v>547</v>
      </c>
      <c r="D170" s="38">
        <f t="shared" si="17"/>
        <v>343</v>
      </c>
      <c r="E170" s="64">
        <v>343</v>
      </c>
      <c r="F170" s="85"/>
      <c r="G170" s="85"/>
      <c r="H170" s="61" t="s">
        <v>561</v>
      </c>
    </row>
    <row r="171" spans="1:8" ht="30" x14ac:dyDescent="0.25">
      <c r="A171" s="46"/>
      <c r="B171" s="73" t="s">
        <v>548</v>
      </c>
      <c r="C171" s="27" t="s">
        <v>549</v>
      </c>
      <c r="D171" s="38">
        <f t="shared" si="17"/>
        <v>216</v>
      </c>
      <c r="E171" s="64">
        <v>216</v>
      </c>
      <c r="F171" s="84"/>
      <c r="G171" s="84"/>
      <c r="H171" s="61"/>
    </row>
    <row r="172" spans="1:8" ht="48.75" customHeight="1" x14ac:dyDescent="0.25">
      <c r="B172" s="18" t="s">
        <v>66</v>
      </c>
      <c r="C172" s="68" t="s">
        <v>14</v>
      </c>
      <c r="D172" s="67">
        <f>SUM(D173:D174)</f>
        <v>39000</v>
      </c>
      <c r="E172" s="67">
        <f>SUM(E173:E174)</f>
        <v>39000</v>
      </c>
      <c r="F172" s="61"/>
      <c r="G172" s="61"/>
      <c r="H172" s="61"/>
    </row>
    <row r="173" spans="1:8" ht="147.75" customHeight="1" x14ac:dyDescent="0.25">
      <c r="A173" s="46"/>
      <c r="B173" s="26" t="s">
        <v>562</v>
      </c>
      <c r="C173" s="27" t="s">
        <v>563</v>
      </c>
      <c r="D173" s="36">
        <f>E173</f>
        <v>725</v>
      </c>
      <c r="E173" s="40">
        <v>725</v>
      </c>
      <c r="F173" s="83" t="s">
        <v>566</v>
      </c>
      <c r="G173" s="83" t="s">
        <v>635</v>
      </c>
      <c r="H173" s="83" t="s">
        <v>636</v>
      </c>
    </row>
    <row r="174" spans="1:8" ht="109.5" customHeight="1" x14ac:dyDescent="0.25">
      <c r="A174" s="46"/>
      <c r="B174" s="18" t="s">
        <v>564</v>
      </c>
      <c r="C174" s="27" t="s">
        <v>565</v>
      </c>
      <c r="D174" s="36">
        <f>E174</f>
        <v>38275</v>
      </c>
      <c r="E174" s="40">
        <v>38275</v>
      </c>
      <c r="F174" s="84"/>
      <c r="G174" s="84"/>
      <c r="H174" s="84"/>
    </row>
    <row r="175" spans="1:8" ht="15.75" x14ac:dyDescent="0.25">
      <c r="B175" s="18" t="s">
        <v>67</v>
      </c>
      <c r="C175" s="68" t="s">
        <v>107</v>
      </c>
      <c r="D175" s="63">
        <f>SUM(D176:D179)</f>
        <v>26000</v>
      </c>
      <c r="E175" s="63">
        <f>SUM(E176:E179)</f>
        <v>26000</v>
      </c>
      <c r="F175" s="61"/>
      <c r="G175" s="61"/>
      <c r="H175" s="61"/>
    </row>
    <row r="176" spans="1:8" ht="75" x14ac:dyDescent="0.25">
      <c r="A176" s="46"/>
      <c r="B176" s="26" t="s">
        <v>567</v>
      </c>
      <c r="C176" s="27" t="s">
        <v>568</v>
      </c>
      <c r="D176" s="36">
        <f>E176</f>
        <v>19636.5</v>
      </c>
      <c r="E176" s="40">
        <v>19636.5</v>
      </c>
      <c r="F176" s="83" t="s">
        <v>575</v>
      </c>
      <c r="G176" s="83" t="s">
        <v>612</v>
      </c>
      <c r="H176" s="61" t="s">
        <v>576</v>
      </c>
    </row>
    <row r="177" spans="1:8" ht="39" customHeight="1" x14ac:dyDescent="0.25">
      <c r="A177" s="46"/>
      <c r="B177" s="26" t="s">
        <v>569</v>
      </c>
      <c r="C177" s="27" t="s">
        <v>570</v>
      </c>
      <c r="D177" s="36">
        <f t="shared" ref="D177:D179" si="18">E177</f>
        <v>3738.2</v>
      </c>
      <c r="E177" s="40">
        <v>3738.2</v>
      </c>
      <c r="F177" s="85"/>
      <c r="G177" s="85"/>
      <c r="H177" s="61" t="s">
        <v>577</v>
      </c>
    </row>
    <row r="178" spans="1:8" ht="42" customHeight="1" x14ac:dyDescent="0.25">
      <c r="A178" s="46"/>
      <c r="B178" s="26" t="s">
        <v>571</v>
      </c>
      <c r="C178" s="27" t="s">
        <v>572</v>
      </c>
      <c r="D178" s="36">
        <f t="shared" si="18"/>
        <v>207.3</v>
      </c>
      <c r="E178" s="40">
        <v>207.3</v>
      </c>
      <c r="F178" s="85"/>
      <c r="G178" s="85"/>
      <c r="H178" s="61" t="s">
        <v>578</v>
      </c>
    </row>
    <row r="179" spans="1:8" ht="45" x14ac:dyDescent="0.25">
      <c r="A179" s="46"/>
      <c r="B179" s="26" t="s">
        <v>573</v>
      </c>
      <c r="C179" s="27" t="s">
        <v>574</v>
      </c>
      <c r="D179" s="36">
        <f t="shared" si="18"/>
        <v>2418</v>
      </c>
      <c r="E179" s="40">
        <v>2418</v>
      </c>
      <c r="F179" s="84"/>
      <c r="G179" s="84"/>
      <c r="H179" s="61" t="s">
        <v>579</v>
      </c>
    </row>
    <row r="180" spans="1:8" ht="25.5" customHeight="1" x14ac:dyDescent="0.25">
      <c r="B180" s="18" t="s">
        <v>68</v>
      </c>
      <c r="C180" s="72" t="s">
        <v>108</v>
      </c>
      <c r="D180" s="63">
        <f>D181+D182</f>
        <v>22300</v>
      </c>
      <c r="E180" s="63">
        <f>E181+E182</f>
        <v>22300</v>
      </c>
      <c r="F180" s="61"/>
      <c r="G180" s="61"/>
      <c r="H180" s="61"/>
    </row>
    <row r="181" spans="1:8" ht="91.5" customHeight="1" x14ac:dyDescent="0.25">
      <c r="A181" s="46"/>
      <c r="B181" s="26" t="s">
        <v>580</v>
      </c>
      <c r="C181" s="27" t="s">
        <v>581</v>
      </c>
      <c r="D181" s="38">
        <f>E181</f>
        <v>22295</v>
      </c>
      <c r="E181" s="40">
        <v>22295</v>
      </c>
      <c r="F181" s="83" t="s">
        <v>584</v>
      </c>
      <c r="G181" s="83" t="s">
        <v>619</v>
      </c>
      <c r="H181" s="83" t="s">
        <v>585</v>
      </c>
    </row>
    <row r="182" spans="1:8" ht="48.75" customHeight="1" x14ac:dyDescent="0.25">
      <c r="A182" s="46"/>
      <c r="B182" s="26" t="s">
        <v>582</v>
      </c>
      <c r="C182" s="27" t="s">
        <v>583</v>
      </c>
      <c r="D182" s="38">
        <f>E182</f>
        <v>5</v>
      </c>
      <c r="E182" s="40">
        <v>5</v>
      </c>
      <c r="F182" s="84"/>
      <c r="G182" s="84"/>
      <c r="H182" s="84"/>
    </row>
    <row r="183" spans="1:8" ht="113.25" customHeight="1" x14ac:dyDescent="0.25">
      <c r="B183" s="18" t="s">
        <v>69</v>
      </c>
      <c r="C183" s="68" t="s">
        <v>109</v>
      </c>
      <c r="D183" s="38">
        <v>1000</v>
      </c>
      <c r="E183" s="67">
        <v>1000</v>
      </c>
      <c r="F183" s="61" t="s">
        <v>586</v>
      </c>
      <c r="G183" s="61" t="s">
        <v>588</v>
      </c>
      <c r="H183" s="27" t="s">
        <v>587</v>
      </c>
    </row>
    <row r="184" spans="1:8" ht="96" customHeight="1" x14ac:dyDescent="0.25">
      <c r="A184" s="13"/>
      <c r="B184" s="18" t="s">
        <v>136</v>
      </c>
      <c r="C184" s="68" t="s">
        <v>135</v>
      </c>
      <c r="D184" s="38">
        <v>10000</v>
      </c>
      <c r="E184" s="67">
        <v>10000</v>
      </c>
      <c r="F184" s="83" t="s">
        <v>589</v>
      </c>
      <c r="G184" s="83" t="s">
        <v>620</v>
      </c>
      <c r="H184" s="83" t="s">
        <v>590</v>
      </c>
    </row>
    <row r="185" spans="1:8" ht="38.25" customHeight="1" x14ac:dyDescent="0.25">
      <c r="A185" s="46"/>
      <c r="B185" s="26" t="s">
        <v>594</v>
      </c>
      <c r="C185" s="27" t="s">
        <v>595</v>
      </c>
      <c r="D185" s="36">
        <v>5610</v>
      </c>
      <c r="E185" s="40">
        <v>5610</v>
      </c>
      <c r="F185" s="85"/>
      <c r="G185" s="85"/>
      <c r="H185" s="85"/>
    </row>
    <row r="186" spans="1:8" ht="30" x14ac:dyDescent="0.25">
      <c r="A186" s="46"/>
      <c r="B186" s="26" t="s">
        <v>596</v>
      </c>
      <c r="C186" s="27" t="s">
        <v>597</v>
      </c>
      <c r="D186" s="36">
        <v>1630</v>
      </c>
      <c r="E186" s="40">
        <v>1630</v>
      </c>
      <c r="F186" s="85"/>
      <c r="G186" s="85"/>
      <c r="H186" s="85"/>
    </row>
    <row r="187" spans="1:8" ht="30" x14ac:dyDescent="0.25">
      <c r="A187" s="46"/>
      <c r="B187" s="26" t="s">
        <v>598</v>
      </c>
      <c r="C187" s="27" t="s">
        <v>599</v>
      </c>
      <c r="D187" s="36">
        <v>1510</v>
      </c>
      <c r="E187" s="40">
        <v>1510</v>
      </c>
      <c r="F187" s="85"/>
      <c r="G187" s="85"/>
      <c r="H187" s="85"/>
    </row>
    <row r="188" spans="1:8" ht="30" x14ac:dyDescent="0.25">
      <c r="A188" s="46"/>
      <c r="B188" s="26" t="s">
        <v>600</v>
      </c>
      <c r="C188" s="27" t="s">
        <v>601</v>
      </c>
      <c r="D188" s="36">
        <v>100</v>
      </c>
      <c r="E188" s="40">
        <v>100</v>
      </c>
      <c r="F188" s="85"/>
      <c r="G188" s="85"/>
      <c r="H188" s="85"/>
    </row>
    <row r="189" spans="1:8" ht="37.5" customHeight="1" x14ac:dyDescent="0.25">
      <c r="A189" s="46"/>
      <c r="B189" s="26" t="s">
        <v>602</v>
      </c>
      <c r="C189" s="27" t="s">
        <v>603</v>
      </c>
      <c r="D189" s="36">
        <v>1150</v>
      </c>
      <c r="E189" s="40">
        <v>1150</v>
      </c>
      <c r="F189" s="84"/>
      <c r="G189" s="84"/>
      <c r="H189" s="84"/>
    </row>
    <row r="190" spans="1:8" ht="117" customHeight="1" x14ac:dyDescent="0.25">
      <c r="B190" s="32" t="s">
        <v>70</v>
      </c>
      <c r="C190" s="33" t="s">
        <v>110</v>
      </c>
      <c r="D190" s="41">
        <v>800</v>
      </c>
      <c r="E190" s="41">
        <v>800</v>
      </c>
      <c r="F190" s="62" t="s">
        <v>591</v>
      </c>
      <c r="G190" s="62" t="s">
        <v>592</v>
      </c>
      <c r="H190" s="62" t="s">
        <v>593</v>
      </c>
    </row>
    <row r="191" spans="1:8" ht="66.75" customHeight="1" x14ac:dyDescent="0.25">
      <c r="B191" s="43" t="s">
        <v>71</v>
      </c>
      <c r="C191" s="44" t="s">
        <v>72</v>
      </c>
      <c r="D191" s="45">
        <f t="shared" ref="D191:E191" si="19">D192</f>
        <v>25000</v>
      </c>
      <c r="E191" s="45">
        <f t="shared" si="19"/>
        <v>25000</v>
      </c>
      <c r="F191" s="47"/>
      <c r="G191" s="47"/>
      <c r="H191" s="47"/>
    </row>
    <row r="192" spans="1:8" ht="152.25" customHeight="1" x14ac:dyDescent="0.25">
      <c r="B192" s="21"/>
      <c r="C192" s="22" t="s">
        <v>78</v>
      </c>
      <c r="D192" s="42">
        <v>25000</v>
      </c>
      <c r="E192" s="42">
        <v>25000</v>
      </c>
      <c r="F192" s="58" t="s">
        <v>604</v>
      </c>
      <c r="G192" s="58" t="s">
        <v>606</v>
      </c>
      <c r="H192" s="58" t="s">
        <v>605</v>
      </c>
    </row>
    <row r="193" spans="1:8" ht="40.5" x14ac:dyDescent="0.25">
      <c r="B193" s="43" t="s">
        <v>73</v>
      </c>
      <c r="C193" s="44" t="s">
        <v>74</v>
      </c>
      <c r="D193" s="45">
        <f t="shared" ref="D193:E193" si="20">SUM(D194:D197)</f>
        <v>3700</v>
      </c>
      <c r="E193" s="45">
        <f t="shared" si="20"/>
        <v>3700</v>
      </c>
      <c r="F193" s="47"/>
      <c r="G193" s="47"/>
      <c r="H193" s="47"/>
    </row>
    <row r="194" spans="1:8" s="4" customFormat="1" ht="75" customHeight="1" x14ac:dyDescent="0.25">
      <c r="A194" s="9"/>
      <c r="B194" s="21"/>
      <c r="C194" s="22" t="s">
        <v>137</v>
      </c>
      <c r="D194" s="42">
        <v>0</v>
      </c>
      <c r="E194" s="42">
        <v>0</v>
      </c>
      <c r="F194" s="80" t="s">
        <v>607</v>
      </c>
      <c r="G194" s="80" t="s">
        <v>609</v>
      </c>
      <c r="H194" s="80" t="s">
        <v>608</v>
      </c>
    </row>
    <row r="195" spans="1:8" s="11" customFormat="1" ht="66" customHeight="1" x14ac:dyDescent="0.25">
      <c r="A195" s="10"/>
      <c r="B195" s="21"/>
      <c r="C195" s="22" t="s">
        <v>75</v>
      </c>
      <c r="D195" s="42">
        <v>700</v>
      </c>
      <c r="E195" s="42">
        <v>700</v>
      </c>
      <c r="F195" s="81"/>
      <c r="G195" s="81"/>
      <c r="H195" s="81"/>
    </row>
    <row r="196" spans="1:8" s="11" customFormat="1" ht="46.5" customHeight="1" x14ac:dyDescent="0.25">
      <c r="A196" s="10"/>
      <c r="B196" s="21"/>
      <c r="C196" s="22" t="s">
        <v>76</v>
      </c>
      <c r="D196" s="42">
        <v>910</v>
      </c>
      <c r="E196" s="42">
        <v>910</v>
      </c>
      <c r="F196" s="81"/>
      <c r="G196" s="81"/>
      <c r="H196" s="81"/>
    </row>
    <row r="197" spans="1:8" s="12" customFormat="1" ht="63.75" customHeight="1" x14ac:dyDescent="0.25">
      <c r="A197" s="14"/>
      <c r="B197" s="21"/>
      <c r="C197" s="22" t="s">
        <v>77</v>
      </c>
      <c r="D197" s="42">
        <v>2090</v>
      </c>
      <c r="E197" s="42">
        <v>2090</v>
      </c>
      <c r="F197" s="82"/>
      <c r="G197" s="82"/>
      <c r="H197" s="82"/>
    </row>
    <row r="202" spans="1:8" x14ac:dyDescent="0.25">
      <c r="E202" s="3"/>
      <c r="F202" s="3"/>
      <c r="G202" s="3"/>
    </row>
    <row r="203" spans="1:8" x14ac:dyDescent="0.25">
      <c r="B203" s="7"/>
      <c r="C203" s="4"/>
    </row>
    <row r="204" spans="1:8" ht="48" customHeight="1" x14ac:dyDescent="0.25">
      <c r="B204" s="101"/>
      <c r="C204" s="101"/>
      <c r="D204" s="101"/>
      <c r="E204" s="101"/>
      <c r="F204" s="101"/>
      <c r="G204" s="101"/>
      <c r="H204" s="101"/>
    </row>
    <row r="205" spans="1:8" x14ac:dyDescent="0.25">
      <c r="B205" s="101"/>
      <c r="C205" s="101"/>
      <c r="D205" s="101"/>
      <c r="E205" s="101"/>
      <c r="F205" s="101"/>
      <c r="G205" s="101"/>
      <c r="H205" s="101"/>
    </row>
    <row r="206" spans="1:8" x14ac:dyDescent="0.25">
      <c r="B206" s="101"/>
      <c r="C206" s="101"/>
      <c r="D206" s="101"/>
      <c r="E206" s="101"/>
      <c r="F206" s="101"/>
      <c r="G206" s="101"/>
      <c r="H206" s="101"/>
    </row>
    <row r="207" spans="1:8" ht="17.25" x14ac:dyDescent="0.25">
      <c r="B207" s="89"/>
      <c r="C207" s="89"/>
      <c r="D207" s="89"/>
      <c r="E207" s="89"/>
      <c r="F207" s="89"/>
      <c r="G207" s="89"/>
      <c r="H207" s="89"/>
    </row>
  </sheetData>
  <autoFilter ref="A8:H8"/>
  <mergeCells count="57">
    <mergeCell ref="F83:F85"/>
    <mergeCell ref="F69:F75"/>
    <mergeCell ref="B3:H3"/>
    <mergeCell ref="B204:H204"/>
    <mergeCell ref="B205:H206"/>
    <mergeCell ref="F103:F108"/>
    <mergeCell ref="F110:F116"/>
    <mergeCell ref="G110:G116"/>
    <mergeCell ref="F118:F124"/>
    <mergeCell ref="H118:H124"/>
    <mergeCell ref="G118:G124"/>
    <mergeCell ref="F126:F129"/>
    <mergeCell ref="G126:G129"/>
    <mergeCell ref="F132:F139"/>
    <mergeCell ref="G137:G138"/>
    <mergeCell ref="H137:H138"/>
    <mergeCell ref="B207:H207"/>
    <mergeCell ref="A5:A7"/>
    <mergeCell ref="B5:C6"/>
    <mergeCell ref="E5:E7"/>
    <mergeCell ref="F5:F7"/>
    <mergeCell ref="D5:D7"/>
    <mergeCell ref="G5:H6"/>
    <mergeCell ref="F30:F31"/>
    <mergeCell ref="H30:H31"/>
    <mergeCell ref="F32:F41"/>
    <mergeCell ref="F63:F64"/>
    <mergeCell ref="G63:G64"/>
    <mergeCell ref="H63:H64"/>
    <mergeCell ref="F90:F96"/>
    <mergeCell ref="F98:F101"/>
    <mergeCell ref="G99:G100"/>
    <mergeCell ref="F141:F145"/>
    <mergeCell ref="G141:G145"/>
    <mergeCell ref="H142:H145"/>
    <mergeCell ref="F149:F154"/>
    <mergeCell ref="H153:H154"/>
    <mergeCell ref="G149:G154"/>
    <mergeCell ref="F156:F159"/>
    <mergeCell ref="H158:H159"/>
    <mergeCell ref="G156:G159"/>
    <mergeCell ref="F161:F171"/>
    <mergeCell ref="G161:G171"/>
    <mergeCell ref="F173:F174"/>
    <mergeCell ref="H173:H174"/>
    <mergeCell ref="G173:G174"/>
    <mergeCell ref="F176:F179"/>
    <mergeCell ref="G176:G179"/>
    <mergeCell ref="F194:F197"/>
    <mergeCell ref="H194:H197"/>
    <mergeCell ref="G194:G197"/>
    <mergeCell ref="F181:F182"/>
    <mergeCell ref="G181:G182"/>
    <mergeCell ref="H181:H182"/>
    <mergeCell ref="F184:F189"/>
    <mergeCell ref="G184:G189"/>
    <mergeCell ref="H184:H189"/>
  </mergeCells>
  <printOptions horizontalCentered="1"/>
  <pageMargins left="0.11811023622047245" right="0.11811023622047245" top="0.15748031496062992" bottom="0.15748031496062992" header="0" footer="0"/>
  <pageSetup paperSize="9" scale="40" fitToHeight="5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დანართი N2 (ნაერთი)</vt:lpstr>
      <vt:lpstr>'დანართი N2 (ნაერთი)'!Print_Area</vt:lpstr>
      <vt:lpstr>'დანართი N2 (ნაერთი)'!Print_Titles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Natia Gulua</dc:creator>
  <cp:lastModifiedBy>Darejan Iakobishvili</cp:lastModifiedBy>
  <cp:lastPrinted>2017-01-13T06:46:38Z</cp:lastPrinted>
  <dcterms:created xsi:type="dcterms:W3CDTF">2015-11-13T09:57:34Z</dcterms:created>
  <dcterms:modified xsi:type="dcterms:W3CDTF">2018-03-23T13:41:51Z</dcterms:modified>
</cp:coreProperties>
</file>